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 activeTab="3"/>
  </bookViews>
  <sheets>
    <sheet name="Sheet1" sheetId="1" r:id="rId1"/>
    <sheet name="Sheet2" sheetId="2" r:id="rId2"/>
    <sheet name="Chart1" sheetId="3" r:id="rId3"/>
    <sheet name="Chart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L13" i="2" s="1"/>
  <c r="K12" i="2"/>
  <c r="N13" i="2" s="1"/>
  <c r="I13" i="2" s="1"/>
  <c r="B12" i="2"/>
  <c r="K11" i="2"/>
  <c r="N12" i="2" s="1"/>
  <c r="B11" i="2"/>
  <c r="K10" i="2"/>
  <c r="N11" i="2" s="1"/>
  <c r="I11" i="2" s="1"/>
  <c r="K9" i="2"/>
  <c r="L9" i="2" s="1"/>
  <c r="K8" i="2"/>
  <c r="N9" i="2" s="1"/>
  <c r="K7" i="2"/>
  <c r="L7" i="2" s="1"/>
  <c r="K6" i="2"/>
  <c r="N7" i="2" s="1"/>
  <c r="I7" i="2" s="1"/>
  <c r="K5" i="2"/>
  <c r="N6" i="2" s="1"/>
  <c r="I6" i="2" s="1"/>
  <c r="B5" i="2"/>
  <c r="K4" i="2"/>
  <c r="L4" i="2" s="1"/>
  <c r="B4" i="2"/>
  <c r="K3" i="2"/>
  <c r="L3" i="2" s="1"/>
  <c r="N2" i="2"/>
  <c r="O2" i="2" s="1"/>
  <c r="K2" i="2"/>
  <c r="L2" i="2" s="1"/>
  <c r="N13" i="1"/>
  <c r="N7" i="1"/>
  <c r="N6" i="1"/>
  <c r="N5" i="1"/>
  <c r="K13" i="1"/>
  <c r="L13" i="1" s="1"/>
  <c r="K12" i="1"/>
  <c r="L12" i="1" s="1"/>
  <c r="M13" i="1" s="1"/>
  <c r="K11" i="1"/>
  <c r="L11" i="1" s="1"/>
  <c r="M12" i="1" s="1"/>
  <c r="K10" i="1"/>
  <c r="L10" i="1" s="1"/>
  <c r="M11" i="1" s="1"/>
  <c r="K9" i="1"/>
  <c r="L9" i="1" s="1"/>
  <c r="M10" i="1" s="1"/>
  <c r="K8" i="1"/>
  <c r="L8" i="1" s="1"/>
  <c r="M9" i="1" s="1"/>
  <c r="K7" i="1"/>
  <c r="L7" i="1" s="1"/>
  <c r="K6" i="1"/>
  <c r="L6" i="1" s="1"/>
  <c r="K5" i="1"/>
  <c r="L5" i="1" s="1"/>
  <c r="K4" i="1"/>
  <c r="L4" i="1" s="1"/>
  <c r="K3" i="1"/>
  <c r="L3" i="1" s="1"/>
  <c r="M4" i="1" s="1"/>
  <c r="O5" i="1" s="1"/>
  <c r="K2" i="1"/>
  <c r="L2" i="1" s="1"/>
  <c r="M3" i="1" s="1"/>
  <c r="O4" i="1" s="1"/>
  <c r="B5" i="1"/>
  <c r="B12" i="1" s="1"/>
  <c r="B4" i="1"/>
  <c r="B11" i="1" s="1"/>
  <c r="N2" i="1"/>
  <c r="O2" i="1" s="1"/>
  <c r="J2" i="2" l="1"/>
  <c r="I2" i="2"/>
  <c r="H2" i="2" s="1"/>
  <c r="L10" i="2"/>
  <c r="M11" i="2" s="1"/>
  <c r="O12" i="2" s="1"/>
  <c r="N3" i="2"/>
  <c r="I3" i="2" s="1"/>
  <c r="L6" i="2"/>
  <c r="M7" i="2" s="1"/>
  <c r="O8" i="2" s="1"/>
  <c r="I12" i="2"/>
  <c r="M5" i="2"/>
  <c r="O6" i="2" s="1"/>
  <c r="M8" i="2"/>
  <c r="O9" i="2" s="1"/>
  <c r="M10" i="2"/>
  <c r="O11" i="2" s="1"/>
  <c r="M4" i="2"/>
  <c r="O5" i="2" s="1"/>
  <c r="J3" i="2"/>
  <c r="N5" i="2"/>
  <c r="I5" i="2" s="1"/>
  <c r="N4" i="2"/>
  <c r="I4" i="2" s="1"/>
  <c r="N8" i="2"/>
  <c r="I8" i="2" s="1"/>
  <c r="L12" i="2"/>
  <c r="M3" i="2"/>
  <c r="O4" i="2" s="1"/>
  <c r="L11" i="2"/>
  <c r="N10" i="2"/>
  <c r="I10" i="2" s="1"/>
  <c r="L5" i="2"/>
  <c r="L8" i="2"/>
  <c r="I9" i="2"/>
  <c r="I13" i="1"/>
  <c r="N11" i="1"/>
  <c r="I11" i="1" s="1"/>
  <c r="N8" i="1"/>
  <c r="I8" i="1" s="1"/>
  <c r="N9" i="1"/>
  <c r="I9" i="1" s="1"/>
  <c r="O10" i="1"/>
  <c r="J10" i="1" s="1"/>
  <c r="O11" i="1"/>
  <c r="J11" i="1" s="1"/>
  <c r="O12" i="1"/>
  <c r="O13" i="1"/>
  <c r="J12" i="1"/>
  <c r="J13" i="1"/>
  <c r="J4" i="1"/>
  <c r="J5" i="1"/>
  <c r="M6" i="1"/>
  <c r="O7" i="1" s="1"/>
  <c r="M8" i="1"/>
  <c r="N10" i="1"/>
  <c r="I10" i="1" s="1"/>
  <c r="N12" i="1"/>
  <c r="I12" i="1" s="1"/>
  <c r="J3" i="1"/>
  <c r="M5" i="1"/>
  <c r="O6" i="1" s="1"/>
  <c r="M7" i="1"/>
  <c r="O8" i="1" s="1"/>
  <c r="I5" i="1"/>
  <c r="I2" i="1"/>
  <c r="I6" i="1"/>
  <c r="N3" i="1"/>
  <c r="I3" i="1" s="1"/>
  <c r="I7" i="1"/>
  <c r="N4" i="1"/>
  <c r="I4" i="1" s="1"/>
  <c r="J2" i="1"/>
  <c r="G2" i="2" l="1"/>
  <c r="H5" i="2"/>
  <c r="G5" i="2"/>
  <c r="M12" i="2"/>
  <c r="O13" i="2" s="1"/>
  <c r="J11" i="2"/>
  <c r="M6" i="2"/>
  <c r="J5" i="2"/>
  <c r="M13" i="2"/>
  <c r="H4" i="2"/>
  <c r="G4" i="2"/>
  <c r="H3" i="2"/>
  <c r="G3" i="2"/>
  <c r="M9" i="2"/>
  <c r="J8" i="2"/>
  <c r="G8" i="2" s="1"/>
  <c r="J4" i="2"/>
  <c r="H13" i="1"/>
  <c r="G2" i="1"/>
  <c r="J6" i="1"/>
  <c r="H6" i="1" s="1"/>
  <c r="G11" i="1"/>
  <c r="H11" i="1"/>
  <c r="G5" i="1"/>
  <c r="H5" i="1"/>
  <c r="G4" i="1"/>
  <c r="H4" i="1"/>
  <c r="G12" i="1"/>
  <c r="H12" i="1"/>
  <c r="G8" i="1"/>
  <c r="H8" i="1"/>
  <c r="G10" i="1"/>
  <c r="H10" i="1"/>
  <c r="G13" i="1"/>
  <c r="H2" i="1"/>
  <c r="G3" i="1"/>
  <c r="H3" i="1"/>
  <c r="O9" i="1"/>
  <c r="J9" i="1" s="1"/>
  <c r="J8" i="1"/>
  <c r="J7" i="1"/>
  <c r="G7" i="1" s="1"/>
  <c r="H8" i="2" l="1"/>
  <c r="H11" i="2"/>
  <c r="G11" i="2"/>
  <c r="J12" i="2"/>
  <c r="J13" i="2"/>
  <c r="O10" i="2"/>
  <c r="J10" i="2" s="1"/>
  <c r="J9" i="2"/>
  <c r="O7" i="2"/>
  <c r="J7" i="2" s="1"/>
  <c r="J6" i="2"/>
  <c r="G6" i="1"/>
  <c r="G9" i="1"/>
  <c r="H9" i="1"/>
  <c r="H7" i="1"/>
  <c r="H9" i="2" l="1"/>
  <c r="G9" i="2"/>
  <c r="H13" i="2"/>
  <c r="G13" i="2"/>
  <c r="H12" i="2"/>
  <c r="G12" i="2"/>
  <c r="G6" i="2"/>
  <c r="H6" i="2"/>
  <c r="H7" i="2"/>
  <c r="G7" i="2"/>
  <c r="G10" i="2"/>
  <c r="H10" i="2"/>
</calcChain>
</file>

<file path=xl/sharedStrings.xml><?xml version="1.0" encoding="utf-8"?>
<sst xmlns="http://schemas.openxmlformats.org/spreadsheetml/2006/main" count="44" uniqueCount="24">
  <si>
    <t>Hours required to complete</t>
  </si>
  <si>
    <t>Number of students admitted per year</t>
  </si>
  <si>
    <t>Year</t>
  </si>
  <si>
    <t>Full time quarters to graduate</t>
  </si>
  <si>
    <t>Part time quarters to graduate</t>
  </si>
  <si>
    <t>Average Full Time hours per quarter</t>
  </si>
  <si>
    <t>Average Part Time hours per quarter</t>
  </si>
  <si>
    <t>Initial headcount</t>
  </si>
  <si>
    <t>Proportion Full Time entering</t>
  </si>
  <si>
    <t>Number Full Time</t>
  </si>
  <si>
    <t>Number Part Time</t>
  </si>
  <si>
    <t>Full Time Graduating</t>
  </si>
  <si>
    <t>Part Time Graduating</t>
  </si>
  <si>
    <t>Entering Full Time</t>
  </si>
  <si>
    <t>Entering Part-Time</t>
  </si>
  <si>
    <t>FTE definition (credit hours/quarter)</t>
  </si>
  <si>
    <t>Full time average years</t>
  </si>
  <si>
    <t>Part time average years</t>
  </si>
  <si>
    <t>Second-year part time</t>
  </si>
  <si>
    <t>Retention (annual)</t>
  </si>
  <si>
    <t>AAFTE --- 10% Part-Time</t>
  </si>
  <si>
    <t>AAFTE --- 50% Part-Time</t>
  </si>
  <si>
    <t>Headcount --- 50% Part-Time</t>
  </si>
  <si>
    <t>Headcount --- 10%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</si>
</sst>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</a:t>
            </a:r>
            <a:br>
              <a:rPr lang="en-US"/>
            </a:br>
            <a:r>
              <a:rPr lang="en-US"/>
              <a:t>Predicted Average</a:t>
            </a:r>
            <a:r>
              <a:rPr lang="en-US" baseline="0"/>
              <a:t> Annual FTE Enrollment at 10% Part-Time and 50% Part-Time</a:t>
            </a:r>
            <a:br>
              <a:rPr lang="en-US" baseline="0"/>
            </a:br>
            <a:r>
              <a:rPr lang="en-US" baseline="0"/>
              <a:t>(90% Attrition per Year; 75 students admitted per year)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Sheet2!$G$1</c:f>
              <c:strCache>
                <c:ptCount val="1"/>
                <c:pt idx="0">
                  <c:v>AAFTE --- 50% Part-Time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Sheet2!$F$2:$F$13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Sheet2!$G$2:$G$13</c:f>
              <c:numCache>
                <c:formatCode>General</c:formatCode>
                <c:ptCount val="12"/>
                <c:pt idx="0">
                  <c:v>125.16666666666667</c:v>
                </c:pt>
                <c:pt idx="1">
                  <c:v>118.75</c:v>
                </c:pt>
                <c:pt idx="2">
                  <c:v>139</c:v>
                </c:pt>
                <c:pt idx="3">
                  <c:v>139</c:v>
                </c:pt>
                <c:pt idx="4">
                  <c:v>139</c:v>
                </c:pt>
                <c:pt idx="5">
                  <c:v>139</c:v>
                </c:pt>
                <c:pt idx="6">
                  <c:v>139</c:v>
                </c:pt>
                <c:pt idx="7">
                  <c:v>139</c:v>
                </c:pt>
                <c:pt idx="8">
                  <c:v>139</c:v>
                </c:pt>
                <c:pt idx="9">
                  <c:v>139</c:v>
                </c:pt>
                <c:pt idx="10">
                  <c:v>139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0-4C59-ADAB-565055961130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AAFTE --- 10% Part-Time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Sheet1!$G$2:$G$13</c:f>
              <c:numCache>
                <c:formatCode>General</c:formatCode>
                <c:ptCount val="12"/>
                <c:pt idx="0">
                  <c:v>145.16666666666666</c:v>
                </c:pt>
                <c:pt idx="1">
                  <c:v>137.75</c:v>
                </c:pt>
                <c:pt idx="2">
                  <c:v>141.80000000000001</c:v>
                </c:pt>
                <c:pt idx="3">
                  <c:v>141.80000000000001</c:v>
                </c:pt>
                <c:pt idx="4">
                  <c:v>141.80000000000001</c:v>
                </c:pt>
                <c:pt idx="5">
                  <c:v>141.80000000000001</c:v>
                </c:pt>
                <c:pt idx="6">
                  <c:v>141.80000000000001</c:v>
                </c:pt>
                <c:pt idx="7">
                  <c:v>141.80000000000001</c:v>
                </c:pt>
                <c:pt idx="8">
                  <c:v>141.80000000000001</c:v>
                </c:pt>
                <c:pt idx="9">
                  <c:v>141.80000000000001</c:v>
                </c:pt>
                <c:pt idx="10">
                  <c:v>141.80000000000001</c:v>
                </c:pt>
                <c:pt idx="11">
                  <c:v>141.80000000000001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0-4C59-ADAB-565055961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51088"/>
        <c:axId val="147851920"/>
      </c:lineChart>
      <c:catAx>
        <c:axId val="14785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Post-Implementation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51920"/>
        <c:crosses val="autoZero"/>
        <c:auto val="1"/>
        <c:lblAlgn val="ctr"/>
        <c:lblOffset val="100"/>
        <c:noMultiLvlLbl val="0"/>
      </c:catAx>
      <c:valAx>
        <c:axId val="1478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AAFTE Enrollment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5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2002979688015"/>
          <c:y val="0.44893206452681994"/>
          <c:w val="0.17469355306802206"/>
          <c:h val="6.816479472223309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2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Predicted Annual Headcount at 10% and 50% Part-Time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(90% Attrition per Year; 75 students admitted per year)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Sheet2!$H$1</c:f>
              <c:strCache>
                <c:ptCount val="1"/>
                <c:pt idx="0">
                  <c:v>Headcount --- 50% Part-Time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Sheet2!$F$2:$F$13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Sheet2!$H$2:$H$13</c:f>
              <c:numCache>
                <c:formatCode>General</c:formatCode>
                <c:ptCount val="12"/>
                <c:pt idx="0">
                  <c:v>150</c:v>
                </c:pt>
                <c:pt idx="1">
                  <c:v>142.5</c:v>
                </c:pt>
                <c:pt idx="2">
                  <c:v>172.875</c:v>
                </c:pt>
                <c:pt idx="3">
                  <c:v>172.875</c:v>
                </c:pt>
                <c:pt idx="4">
                  <c:v>172.875</c:v>
                </c:pt>
                <c:pt idx="5">
                  <c:v>172.875</c:v>
                </c:pt>
                <c:pt idx="6">
                  <c:v>172.875</c:v>
                </c:pt>
                <c:pt idx="7">
                  <c:v>172.875</c:v>
                </c:pt>
                <c:pt idx="8">
                  <c:v>172.875</c:v>
                </c:pt>
                <c:pt idx="9">
                  <c:v>172.875</c:v>
                </c:pt>
                <c:pt idx="10">
                  <c:v>172.875</c:v>
                </c:pt>
                <c:pt idx="11">
                  <c:v>172.875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D-4A16-968D-11B0DE0BADB6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Headcount --- 10% Part 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Sheet2!$F$2:$F$13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Sheet1!$H$2:$H$13</c:f>
              <c:numCache>
                <c:formatCode>General</c:formatCode>
                <c:ptCount val="12"/>
                <c:pt idx="0">
                  <c:v>150</c:v>
                </c:pt>
                <c:pt idx="1">
                  <c:v>142.5</c:v>
                </c:pt>
                <c:pt idx="2">
                  <c:v>148.57499999999999</c:v>
                </c:pt>
                <c:pt idx="3">
                  <c:v>148.57499999999999</c:v>
                </c:pt>
                <c:pt idx="4">
                  <c:v>148.57499999999999</c:v>
                </c:pt>
                <c:pt idx="5">
                  <c:v>148.57499999999999</c:v>
                </c:pt>
                <c:pt idx="6">
                  <c:v>148.57499999999999</c:v>
                </c:pt>
                <c:pt idx="7">
                  <c:v>148.57499999999999</c:v>
                </c:pt>
                <c:pt idx="8">
                  <c:v>148.57499999999999</c:v>
                </c:pt>
                <c:pt idx="9">
                  <c:v>148.57499999999999</c:v>
                </c:pt>
                <c:pt idx="10">
                  <c:v>148.57499999999999</c:v>
                </c:pt>
                <c:pt idx="11">
                  <c:v>148.57499999999999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D-4A16-968D-11B0DE0B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54944"/>
        <c:axId val="158562432"/>
      </c:lineChart>
      <c:catAx>
        <c:axId val="15855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Post-Implementation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62432"/>
        <c:crosses val="autoZero"/>
        <c:auto val="1"/>
        <c:lblAlgn val="ctr"/>
        <c:lblOffset val="100"/>
        <c:noMultiLvlLbl val="0"/>
      </c:catAx>
      <c:valAx>
        <c:axId val="15856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Headcount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98025368412248"/>
          <c:y val="0.50227190537576138"/>
          <c:w val="0.1993263865723022"/>
          <c:h val="6.816479472223309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16" sqref="A16"/>
    </sheetView>
  </sheetViews>
  <sheetFormatPr defaultRowHeight="15" x14ac:dyDescent="0.25"/>
  <cols>
    <col min="1" max="1" width="35.85546875" bestFit="1" customWidth="1"/>
    <col min="8" max="8" width="10.5703125" bestFit="1" customWidth="1"/>
    <col min="9" max="9" width="17" bestFit="1" customWidth="1"/>
    <col min="10" max="10" width="17.42578125" bestFit="1" customWidth="1"/>
    <col min="11" max="12" width="17.42578125" customWidth="1"/>
    <col min="13" max="13" width="20.85546875" bestFit="1" customWidth="1"/>
    <col min="14" max="14" width="19.5703125" bestFit="1" customWidth="1"/>
    <col min="15" max="15" width="19.85546875" bestFit="1" customWidth="1"/>
  </cols>
  <sheetData>
    <row r="1" spans="1:15" x14ac:dyDescent="0.25">
      <c r="F1" t="s">
        <v>2</v>
      </c>
      <c r="G1" t="s">
        <v>20</v>
      </c>
      <c r="H1" t="s">
        <v>23</v>
      </c>
      <c r="I1" t="s">
        <v>9</v>
      </c>
      <c r="J1" t="s">
        <v>10</v>
      </c>
      <c r="K1" t="s">
        <v>13</v>
      </c>
      <c r="L1" t="s">
        <v>14</v>
      </c>
      <c r="M1" t="s">
        <v>18</v>
      </c>
      <c r="N1" t="s">
        <v>11</v>
      </c>
      <c r="O1" t="s">
        <v>12</v>
      </c>
    </row>
    <row r="2" spans="1:15" x14ac:dyDescent="0.25">
      <c r="A2" t="s">
        <v>16</v>
      </c>
      <c r="B2">
        <v>2</v>
      </c>
      <c r="F2">
        <v>1</v>
      </c>
      <c r="G2">
        <f>I2*$B$4/$B$13 + J2*$B$5/$B$13</f>
        <v>145.16666666666666</v>
      </c>
      <c r="H2">
        <f>SUM(I2:J2)</f>
        <v>150</v>
      </c>
      <c r="I2">
        <f>K2+N2</f>
        <v>135.5</v>
      </c>
      <c r="J2">
        <f>L2+M2+O2</f>
        <v>14.5</v>
      </c>
      <c r="K2">
        <f>$B$8*$B$7</f>
        <v>67.5</v>
      </c>
      <c r="L2">
        <f>$B$8-K2</f>
        <v>7.5</v>
      </c>
      <c r="M2">
        <v>0</v>
      </c>
      <c r="N2">
        <f>ROUND(B7*B10, 0)</f>
        <v>68</v>
      </c>
      <c r="O2">
        <f>B10-N2</f>
        <v>7</v>
      </c>
    </row>
    <row r="3" spans="1:15" x14ac:dyDescent="0.25">
      <c r="A3" t="s">
        <v>17</v>
      </c>
      <c r="B3">
        <v>3</v>
      </c>
      <c r="F3">
        <v>2</v>
      </c>
      <c r="G3">
        <f t="shared" ref="G3:G13" si="0">I3*$B$4/$B$13 + J3*$B$5/$B$13</f>
        <v>137.75</v>
      </c>
      <c r="H3">
        <f t="shared" ref="H3:H13" si="1">SUM(I3:J3)</f>
        <v>142.5</v>
      </c>
      <c r="I3">
        <f t="shared" ref="I3:I13" si="2">K3+N3</f>
        <v>128.25</v>
      </c>
      <c r="J3">
        <f t="shared" ref="J3:J13" si="3">L3+M3+O3</f>
        <v>14.25</v>
      </c>
      <c r="K3">
        <f t="shared" ref="K3:K13" si="4">$B$8*$B$7</f>
        <v>67.5</v>
      </c>
      <c r="L3">
        <f t="shared" ref="L3:L13" si="5">$B$8-K3</f>
        <v>7.5</v>
      </c>
      <c r="M3">
        <f>$B$9*L2</f>
        <v>6.75</v>
      </c>
      <c r="N3">
        <f>$B$9*K2</f>
        <v>60.75</v>
      </c>
      <c r="O3">
        <v>0</v>
      </c>
    </row>
    <row r="4" spans="1:15" x14ac:dyDescent="0.25">
      <c r="A4" t="s">
        <v>5</v>
      </c>
      <c r="B4">
        <f>B6/(B2*3)</f>
        <v>10</v>
      </c>
      <c r="F4">
        <v>3</v>
      </c>
      <c r="G4">
        <f t="shared" si="0"/>
        <v>141.80000000000001</v>
      </c>
      <c r="H4">
        <f t="shared" si="1"/>
        <v>148.57499999999999</v>
      </c>
      <c r="I4">
        <f t="shared" si="2"/>
        <v>128.25</v>
      </c>
      <c r="J4">
        <f t="shared" si="3"/>
        <v>20.324999999999999</v>
      </c>
      <c r="K4">
        <f t="shared" si="4"/>
        <v>67.5</v>
      </c>
      <c r="L4">
        <f t="shared" si="5"/>
        <v>7.5</v>
      </c>
      <c r="M4">
        <f t="shared" ref="M4:M13" si="6">$B$9*L3</f>
        <v>6.75</v>
      </c>
      <c r="N4">
        <f t="shared" ref="N4:N13" si="7">$B$9*K3</f>
        <v>60.75</v>
      </c>
      <c r="O4">
        <f>$B$9*M3</f>
        <v>6.0750000000000002</v>
      </c>
    </row>
    <row r="5" spans="1:15" x14ac:dyDescent="0.25">
      <c r="A5" t="s">
        <v>6</v>
      </c>
      <c r="B5">
        <f>B6/(B3*3)</f>
        <v>6.666666666666667</v>
      </c>
      <c r="F5">
        <v>4</v>
      </c>
      <c r="G5">
        <f t="shared" si="0"/>
        <v>141.80000000000001</v>
      </c>
      <c r="H5">
        <f t="shared" si="1"/>
        <v>148.57499999999999</v>
      </c>
      <c r="I5">
        <f t="shared" si="2"/>
        <v>128.25</v>
      </c>
      <c r="J5">
        <f t="shared" si="3"/>
        <v>20.324999999999999</v>
      </c>
      <c r="K5">
        <f t="shared" si="4"/>
        <v>67.5</v>
      </c>
      <c r="L5">
        <f t="shared" si="5"/>
        <v>7.5</v>
      </c>
      <c r="M5">
        <f t="shared" si="6"/>
        <v>6.75</v>
      </c>
      <c r="N5">
        <f t="shared" si="7"/>
        <v>60.75</v>
      </c>
      <c r="O5">
        <f t="shared" ref="O5:O13" si="8">$B$9*M4</f>
        <v>6.0750000000000002</v>
      </c>
    </row>
    <row r="6" spans="1:15" x14ac:dyDescent="0.25">
      <c r="A6" t="s">
        <v>0</v>
      </c>
      <c r="B6">
        <v>60</v>
      </c>
      <c r="F6">
        <v>5</v>
      </c>
      <c r="G6">
        <f t="shared" si="0"/>
        <v>141.80000000000001</v>
      </c>
      <c r="H6">
        <f t="shared" si="1"/>
        <v>148.57499999999999</v>
      </c>
      <c r="I6">
        <f t="shared" si="2"/>
        <v>128.25</v>
      </c>
      <c r="J6">
        <f t="shared" si="3"/>
        <v>20.324999999999999</v>
      </c>
      <c r="K6">
        <f t="shared" si="4"/>
        <v>67.5</v>
      </c>
      <c r="L6">
        <f t="shared" si="5"/>
        <v>7.5</v>
      </c>
      <c r="M6">
        <f t="shared" si="6"/>
        <v>6.75</v>
      </c>
      <c r="N6">
        <f t="shared" si="7"/>
        <v>60.75</v>
      </c>
      <c r="O6">
        <f t="shared" si="8"/>
        <v>6.0750000000000002</v>
      </c>
    </row>
    <row r="7" spans="1:15" x14ac:dyDescent="0.25">
      <c r="A7" t="s">
        <v>8</v>
      </c>
      <c r="B7">
        <v>0.9</v>
      </c>
      <c r="F7">
        <v>6</v>
      </c>
      <c r="G7">
        <f t="shared" si="0"/>
        <v>141.80000000000001</v>
      </c>
      <c r="H7">
        <f t="shared" si="1"/>
        <v>148.57499999999999</v>
      </c>
      <c r="I7">
        <f t="shared" si="2"/>
        <v>128.25</v>
      </c>
      <c r="J7">
        <f t="shared" si="3"/>
        <v>20.324999999999999</v>
      </c>
      <c r="K7">
        <f t="shared" si="4"/>
        <v>67.5</v>
      </c>
      <c r="L7">
        <f t="shared" si="5"/>
        <v>7.5</v>
      </c>
      <c r="M7">
        <f t="shared" si="6"/>
        <v>6.75</v>
      </c>
      <c r="N7">
        <f t="shared" si="7"/>
        <v>60.75</v>
      </c>
      <c r="O7">
        <f t="shared" si="8"/>
        <v>6.0750000000000002</v>
      </c>
    </row>
    <row r="8" spans="1:15" x14ac:dyDescent="0.25">
      <c r="A8" t="s">
        <v>1</v>
      </c>
      <c r="B8">
        <v>75</v>
      </c>
      <c r="F8">
        <v>7</v>
      </c>
      <c r="G8">
        <f t="shared" si="0"/>
        <v>141.80000000000001</v>
      </c>
      <c r="H8">
        <f t="shared" si="1"/>
        <v>148.57499999999999</v>
      </c>
      <c r="I8">
        <f t="shared" si="2"/>
        <v>128.25</v>
      </c>
      <c r="J8">
        <f t="shared" si="3"/>
        <v>20.324999999999999</v>
      </c>
      <c r="K8">
        <f t="shared" si="4"/>
        <v>67.5</v>
      </c>
      <c r="L8">
        <f t="shared" si="5"/>
        <v>7.5</v>
      </c>
      <c r="M8">
        <f t="shared" si="6"/>
        <v>6.75</v>
      </c>
      <c r="N8">
        <f t="shared" si="7"/>
        <v>60.75</v>
      </c>
      <c r="O8">
        <f t="shared" si="8"/>
        <v>6.0750000000000002</v>
      </c>
    </row>
    <row r="9" spans="1:15" x14ac:dyDescent="0.25">
      <c r="A9" t="s">
        <v>19</v>
      </c>
      <c r="B9">
        <v>0.9</v>
      </c>
      <c r="F9">
        <v>8</v>
      </c>
      <c r="G9">
        <f t="shared" si="0"/>
        <v>141.80000000000001</v>
      </c>
      <c r="H9">
        <f t="shared" si="1"/>
        <v>148.57499999999999</v>
      </c>
      <c r="I9">
        <f t="shared" si="2"/>
        <v>128.25</v>
      </c>
      <c r="J9">
        <f t="shared" si="3"/>
        <v>20.324999999999999</v>
      </c>
      <c r="K9">
        <f t="shared" si="4"/>
        <v>67.5</v>
      </c>
      <c r="L9">
        <f t="shared" si="5"/>
        <v>7.5</v>
      </c>
      <c r="M9">
        <f t="shared" si="6"/>
        <v>6.75</v>
      </c>
      <c r="N9">
        <f t="shared" si="7"/>
        <v>60.75</v>
      </c>
      <c r="O9">
        <f t="shared" si="8"/>
        <v>6.0750000000000002</v>
      </c>
    </row>
    <row r="10" spans="1:15" x14ac:dyDescent="0.25">
      <c r="A10" t="s">
        <v>7</v>
      </c>
      <c r="B10">
        <v>75</v>
      </c>
      <c r="F10">
        <v>9</v>
      </c>
      <c r="G10">
        <f t="shared" si="0"/>
        <v>141.80000000000001</v>
      </c>
      <c r="H10">
        <f t="shared" si="1"/>
        <v>148.57499999999999</v>
      </c>
      <c r="I10">
        <f t="shared" si="2"/>
        <v>128.25</v>
      </c>
      <c r="J10">
        <f t="shared" si="3"/>
        <v>20.324999999999999</v>
      </c>
      <c r="K10">
        <f t="shared" si="4"/>
        <v>67.5</v>
      </c>
      <c r="L10">
        <f t="shared" si="5"/>
        <v>7.5</v>
      </c>
      <c r="M10">
        <f t="shared" si="6"/>
        <v>6.75</v>
      </c>
      <c r="N10">
        <f t="shared" si="7"/>
        <v>60.75</v>
      </c>
      <c r="O10">
        <f t="shared" si="8"/>
        <v>6.0750000000000002</v>
      </c>
    </row>
    <row r="11" spans="1:15" x14ac:dyDescent="0.25">
      <c r="A11" t="s">
        <v>3</v>
      </c>
      <c r="B11">
        <f>ROUNDUP(B6/B4, 0)</f>
        <v>6</v>
      </c>
      <c r="F11">
        <v>10</v>
      </c>
      <c r="G11">
        <f t="shared" si="0"/>
        <v>141.80000000000001</v>
      </c>
      <c r="H11">
        <f t="shared" si="1"/>
        <v>148.57499999999999</v>
      </c>
      <c r="I11">
        <f t="shared" si="2"/>
        <v>128.25</v>
      </c>
      <c r="J11">
        <f t="shared" si="3"/>
        <v>20.324999999999999</v>
      </c>
      <c r="K11">
        <f t="shared" si="4"/>
        <v>67.5</v>
      </c>
      <c r="L11">
        <f t="shared" si="5"/>
        <v>7.5</v>
      </c>
      <c r="M11">
        <f t="shared" si="6"/>
        <v>6.75</v>
      </c>
      <c r="N11">
        <f t="shared" si="7"/>
        <v>60.75</v>
      </c>
      <c r="O11">
        <f t="shared" si="8"/>
        <v>6.0750000000000002</v>
      </c>
    </row>
    <row r="12" spans="1:15" x14ac:dyDescent="0.25">
      <c r="A12" t="s">
        <v>4</v>
      </c>
      <c r="B12">
        <f>ROUNDUP(B6/B5, 0)</f>
        <v>9</v>
      </c>
      <c r="F12">
        <v>11</v>
      </c>
      <c r="G12">
        <f t="shared" si="0"/>
        <v>141.80000000000001</v>
      </c>
      <c r="H12">
        <f t="shared" si="1"/>
        <v>148.57499999999999</v>
      </c>
      <c r="I12">
        <f t="shared" si="2"/>
        <v>128.25</v>
      </c>
      <c r="J12">
        <f t="shared" si="3"/>
        <v>20.324999999999999</v>
      </c>
      <c r="K12">
        <f t="shared" si="4"/>
        <v>67.5</v>
      </c>
      <c r="L12">
        <f t="shared" si="5"/>
        <v>7.5</v>
      </c>
      <c r="M12">
        <f t="shared" si="6"/>
        <v>6.75</v>
      </c>
      <c r="N12">
        <f t="shared" si="7"/>
        <v>60.75</v>
      </c>
      <c r="O12">
        <f t="shared" si="8"/>
        <v>6.0750000000000002</v>
      </c>
    </row>
    <row r="13" spans="1:15" x14ac:dyDescent="0.25">
      <c r="A13" t="s">
        <v>15</v>
      </c>
      <c r="B13">
        <v>10</v>
      </c>
      <c r="F13">
        <v>12</v>
      </c>
      <c r="G13">
        <f t="shared" si="0"/>
        <v>141.80000000000001</v>
      </c>
      <c r="H13">
        <f t="shared" si="1"/>
        <v>148.57499999999999</v>
      </c>
      <c r="I13">
        <f t="shared" si="2"/>
        <v>128.25</v>
      </c>
      <c r="J13">
        <f t="shared" si="3"/>
        <v>20.324999999999999</v>
      </c>
      <c r="K13">
        <f t="shared" si="4"/>
        <v>67.5</v>
      </c>
      <c r="L13">
        <f t="shared" si="5"/>
        <v>7.5</v>
      </c>
      <c r="M13">
        <f t="shared" si="6"/>
        <v>6.75</v>
      </c>
      <c r="N13">
        <f t="shared" si="7"/>
        <v>60.75</v>
      </c>
      <c r="O13">
        <f t="shared" si="8"/>
        <v>6.0750000000000002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28" sqref="D28"/>
    </sheetView>
  </sheetViews>
  <sheetFormatPr defaultRowHeight="15" x14ac:dyDescent="0.25"/>
  <cols>
    <col min="1" max="1" width="35.85546875" bestFit="1" customWidth="1"/>
    <col min="8" max="8" width="10.5703125" bestFit="1" customWidth="1"/>
    <col min="9" max="9" width="17" bestFit="1" customWidth="1"/>
    <col min="10" max="10" width="17.42578125" bestFit="1" customWidth="1"/>
    <col min="11" max="12" width="17.42578125" customWidth="1"/>
    <col min="13" max="13" width="20.85546875" bestFit="1" customWidth="1"/>
    <col min="14" max="14" width="19.5703125" bestFit="1" customWidth="1"/>
    <col min="15" max="15" width="19.85546875" bestFit="1" customWidth="1"/>
  </cols>
  <sheetData>
    <row r="1" spans="1:15" x14ac:dyDescent="0.25">
      <c r="F1" t="s">
        <v>2</v>
      </c>
      <c r="G1" t="s">
        <v>21</v>
      </c>
      <c r="H1" t="s">
        <v>22</v>
      </c>
      <c r="I1" t="s">
        <v>9</v>
      </c>
      <c r="J1" t="s">
        <v>10</v>
      </c>
      <c r="K1" t="s">
        <v>13</v>
      </c>
      <c r="L1" t="s">
        <v>14</v>
      </c>
      <c r="M1" t="s">
        <v>18</v>
      </c>
      <c r="N1" t="s">
        <v>11</v>
      </c>
      <c r="O1" t="s">
        <v>12</v>
      </c>
    </row>
    <row r="2" spans="1:15" x14ac:dyDescent="0.25">
      <c r="A2" t="s">
        <v>16</v>
      </c>
      <c r="B2">
        <v>2</v>
      </c>
      <c r="F2">
        <v>1</v>
      </c>
      <c r="G2">
        <f>I2*$B$4/$B$13 + J2*$B$5/$B$13</f>
        <v>125.16666666666667</v>
      </c>
      <c r="H2">
        <f>SUM(I2:J2)</f>
        <v>150</v>
      </c>
      <c r="I2">
        <f>K2+N2</f>
        <v>75.5</v>
      </c>
      <c r="J2">
        <f>L2+M2+O2</f>
        <v>74.5</v>
      </c>
      <c r="K2">
        <f>$B$8*$B$7</f>
        <v>37.5</v>
      </c>
      <c r="L2">
        <f>$B$8-K2</f>
        <v>37.5</v>
      </c>
      <c r="M2">
        <v>0</v>
      </c>
      <c r="N2">
        <f>ROUND(B7*B10, 0)</f>
        <v>38</v>
      </c>
      <c r="O2">
        <f>B10-N2</f>
        <v>37</v>
      </c>
    </row>
    <row r="3" spans="1:15" x14ac:dyDescent="0.25">
      <c r="A3" t="s">
        <v>17</v>
      </c>
      <c r="B3">
        <v>3</v>
      </c>
      <c r="F3">
        <v>2</v>
      </c>
      <c r="G3">
        <f t="shared" ref="G3:G13" si="0">I3*$B$4/$B$13 + J3*$B$5/$B$13</f>
        <v>118.75</v>
      </c>
      <c r="H3">
        <f t="shared" ref="H3:H13" si="1">SUM(I3:J3)</f>
        <v>142.5</v>
      </c>
      <c r="I3">
        <f t="shared" ref="I3:I13" si="2">K3+N3</f>
        <v>71.25</v>
      </c>
      <c r="J3">
        <f t="shared" ref="J3:J13" si="3">L3+M3+O3</f>
        <v>71.25</v>
      </c>
      <c r="K3">
        <f t="shared" ref="K3:K13" si="4">$B$8*$B$7</f>
        <v>37.5</v>
      </c>
      <c r="L3">
        <f t="shared" ref="L3:L13" si="5">$B$8-K3</f>
        <v>37.5</v>
      </c>
      <c r="M3">
        <f>$B$9*L2</f>
        <v>33.75</v>
      </c>
      <c r="N3">
        <f>$B$9*K2</f>
        <v>33.75</v>
      </c>
      <c r="O3">
        <v>0</v>
      </c>
    </row>
    <row r="4" spans="1:15" x14ac:dyDescent="0.25">
      <c r="A4" t="s">
        <v>5</v>
      </c>
      <c r="B4">
        <f>B6/(B2*3)</f>
        <v>10</v>
      </c>
      <c r="F4">
        <v>3</v>
      </c>
      <c r="G4">
        <f t="shared" si="0"/>
        <v>139</v>
      </c>
      <c r="H4">
        <f t="shared" si="1"/>
        <v>172.875</v>
      </c>
      <c r="I4">
        <f t="shared" si="2"/>
        <v>71.25</v>
      </c>
      <c r="J4">
        <f t="shared" si="3"/>
        <v>101.625</v>
      </c>
      <c r="K4">
        <f t="shared" si="4"/>
        <v>37.5</v>
      </c>
      <c r="L4">
        <f t="shared" si="5"/>
        <v>37.5</v>
      </c>
      <c r="M4">
        <f t="shared" ref="M4:M13" si="6">$B$9*L3</f>
        <v>33.75</v>
      </c>
      <c r="N4">
        <f t="shared" ref="N4:N13" si="7">$B$9*K3</f>
        <v>33.75</v>
      </c>
      <c r="O4">
        <f>$B$9*M3</f>
        <v>30.375</v>
      </c>
    </row>
    <row r="5" spans="1:15" x14ac:dyDescent="0.25">
      <c r="A5" t="s">
        <v>6</v>
      </c>
      <c r="B5">
        <f>B6/(B3*3)</f>
        <v>6.666666666666667</v>
      </c>
      <c r="F5">
        <v>4</v>
      </c>
      <c r="G5">
        <f t="shared" si="0"/>
        <v>139</v>
      </c>
      <c r="H5">
        <f t="shared" si="1"/>
        <v>172.875</v>
      </c>
      <c r="I5">
        <f t="shared" si="2"/>
        <v>71.25</v>
      </c>
      <c r="J5">
        <f t="shared" si="3"/>
        <v>101.625</v>
      </c>
      <c r="K5">
        <f t="shared" si="4"/>
        <v>37.5</v>
      </c>
      <c r="L5">
        <f t="shared" si="5"/>
        <v>37.5</v>
      </c>
      <c r="M5">
        <f t="shared" si="6"/>
        <v>33.75</v>
      </c>
      <c r="N5">
        <f t="shared" si="7"/>
        <v>33.75</v>
      </c>
      <c r="O5">
        <f t="shared" ref="O5:O13" si="8">$B$9*M4</f>
        <v>30.375</v>
      </c>
    </row>
    <row r="6" spans="1:15" x14ac:dyDescent="0.25">
      <c r="A6" t="s">
        <v>0</v>
      </c>
      <c r="B6">
        <v>60</v>
      </c>
      <c r="F6">
        <v>5</v>
      </c>
      <c r="G6">
        <f t="shared" si="0"/>
        <v>139</v>
      </c>
      <c r="H6">
        <f t="shared" si="1"/>
        <v>172.875</v>
      </c>
      <c r="I6">
        <f t="shared" si="2"/>
        <v>71.25</v>
      </c>
      <c r="J6">
        <f t="shared" si="3"/>
        <v>101.625</v>
      </c>
      <c r="K6">
        <f t="shared" si="4"/>
        <v>37.5</v>
      </c>
      <c r="L6">
        <f t="shared" si="5"/>
        <v>37.5</v>
      </c>
      <c r="M6">
        <f t="shared" si="6"/>
        <v>33.75</v>
      </c>
      <c r="N6">
        <f t="shared" si="7"/>
        <v>33.75</v>
      </c>
      <c r="O6">
        <f t="shared" si="8"/>
        <v>30.375</v>
      </c>
    </row>
    <row r="7" spans="1:15" x14ac:dyDescent="0.25">
      <c r="A7" t="s">
        <v>8</v>
      </c>
      <c r="B7">
        <v>0.5</v>
      </c>
      <c r="F7">
        <v>6</v>
      </c>
      <c r="G7">
        <f t="shared" si="0"/>
        <v>139</v>
      </c>
      <c r="H7">
        <f t="shared" si="1"/>
        <v>172.875</v>
      </c>
      <c r="I7">
        <f t="shared" si="2"/>
        <v>71.25</v>
      </c>
      <c r="J7">
        <f t="shared" si="3"/>
        <v>101.625</v>
      </c>
      <c r="K7">
        <f t="shared" si="4"/>
        <v>37.5</v>
      </c>
      <c r="L7">
        <f t="shared" si="5"/>
        <v>37.5</v>
      </c>
      <c r="M7">
        <f t="shared" si="6"/>
        <v>33.75</v>
      </c>
      <c r="N7">
        <f t="shared" si="7"/>
        <v>33.75</v>
      </c>
      <c r="O7">
        <f t="shared" si="8"/>
        <v>30.375</v>
      </c>
    </row>
    <row r="8" spans="1:15" x14ac:dyDescent="0.25">
      <c r="A8" t="s">
        <v>1</v>
      </c>
      <c r="B8">
        <v>75</v>
      </c>
      <c r="F8">
        <v>7</v>
      </c>
      <c r="G8">
        <f t="shared" si="0"/>
        <v>139</v>
      </c>
      <c r="H8">
        <f t="shared" si="1"/>
        <v>172.875</v>
      </c>
      <c r="I8">
        <f t="shared" si="2"/>
        <v>71.25</v>
      </c>
      <c r="J8">
        <f t="shared" si="3"/>
        <v>101.625</v>
      </c>
      <c r="K8">
        <f t="shared" si="4"/>
        <v>37.5</v>
      </c>
      <c r="L8">
        <f t="shared" si="5"/>
        <v>37.5</v>
      </c>
      <c r="M8">
        <f t="shared" si="6"/>
        <v>33.75</v>
      </c>
      <c r="N8">
        <f t="shared" si="7"/>
        <v>33.75</v>
      </c>
      <c r="O8">
        <f t="shared" si="8"/>
        <v>30.375</v>
      </c>
    </row>
    <row r="9" spans="1:15" x14ac:dyDescent="0.25">
      <c r="A9" t="s">
        <v>19</v>
      </c>
      <c r="B9">
        <v>0.9</v>
      </c>
      <c r="F9">
        <v>8</v>
      </c>
      <c r="G9">
        <f t="shared" si="0"/>
        <v>139</v>
      </c>
      <c r="H9">
        <f t="shared" si="1"/>
        <v>172.875</v>
      </c>
      <c r="I9">
        <f t="shared" si="2"/>
        <v>71.25</v>
      </c>
      <c r="J9">
        <f t="shared" si="3"/>
        <v>101.625</v>
      </c>
      <c r="K9">
        <f t="shared" si="4"/>
        <v>37.5</v>
      </c>
      <c r="L9">
        <f t="shared" si="5"/>
        <v>37.5</v>
      </c>
      <c r="M9">
        <f t="shared" si="6"/>
        <v>33.75</v>
      </c>
      <c r="N9">
        <f t="shared" si="7"/>
        <v>33.75</v>
      </c>
      <c r="O9">
        <f t="shared" si="8"/>
        <v>30.375</v>
      </c>
    </row>
    <row r="10" spans="1:15" x14ac:dyDescent="0.25">
      <c r="A10" t="s">
        <v>7</v>
      </c>
      <c r="B10">
        <v>75</v>
      </c>
      <c r="F10">
        <v>9</v>
      </c>
      <c r="G10">
        <f t="shared" si="0"/>
        <v>139</v>
      </c>
      <c r="H10">
        <f t="shared" si="1"/>
        <v>172.875</v>
      </c>
      <c r="I10">
        <f t="shared" si="2"/>
        <v>71.25</v>
      </c>
      <c r="J10">
        <f t="shared" si="3"/>
        <v>101.625</v>
      </c>
      <c r="K10">
        <f t="shared" si="4"/>
        <v>37.5</v>
      </c>
      <c r="L10">
        <f t="shared" si="5"/>
        <v>37.5</v>
      </c>
      <c r="M10">
        <f t="shared" si="6"/>
        <v>33.75</v>
      </c>
      <c r="N10">
        <f t="shared" si="7"/>
        <v>33.75</v>
      </c>
      <c r="O10">
        <f t="shared" si="8"/>
        <v>30.375</v>
      </c>
    </row>
    <row r="11" spans="1:15" x14ac:dyDescent="0.25">
      <c r="A11" t="s">
        <v>3</v>
      </c>
      <c r="B11">
        <f>ROUNDUP(B6/B4, 0)</f>
        <v>6</v>
      </c>
      <c r="F11">
        <v>10</v>
      </c>
      <c r="G11">
        <f t="shared" si="0"/>
        <v>139</v>
      </c>
      <c r="H11">
        <f t="shared" si="1"/>
        <v>172.875</v>
      </c>
      <c r="I11">
        <f t="shared" si="2"/>
        <v>71.25</v>
      </c>
      <c r="J11">
        <f t="shared" si="3"/>
        <v>101.625</v>
      </c>
      <c r="K11">
        <f t="shared" si="4"/>
        <v>37.5</v>
      </c>
      <c r="L11">
        <f t="shared" si="5"/>
        <v>37.5</v>
      </c>
      <c r="M11">
        <f t="shared" si="6"/>
        <v>33.75</v>
      </c>
      <c r="N11">
        <f t="shared" si="7"/>
        <v>33.75</v>
      </c>
      <c r="O11">
        <f t="shared" si="8"/>
        <v>30.375</v>
      </c>
    </row>
    <row r="12" spans="1:15" x14ac:dyDescent="0.25">
      <c r="A12" t="s">
        <v>4</v>
      </c>
      <c r="B12">
        <f>ROUNDUP(B6/B5, 0)</f>
        <v>9</v>
      </c>
      <c r="F12">
        <v>11</v>
      </c>
      <c r="G12">
        <f t="shared" si="0"/>
        <v>139</v>
      </c>
      <c r="H12">
        <f t="shared" si="1"/>
        <v>172.875</v>
      </c>
      <c r="I12">
        <f t="shared" si="2"/>
        <v>71.25</v>
      </c>
      <c r="J12">
        <f t="shared" si="3"/>
        <v>101.625</v>
      </c>
      <c r="K12">
        <f t="shared" si="4"/>
        <v>37.5</v>
      </c>
      <c r="L12">
        <f t="shared" si="5"/>
        <v>37.5</v>
      </c>
      <c r="M12">
        <f t="shared" si="6"/>
        <v>33.75</v>
      </c>
      <c r="N12">
        <f t="shared" si="7"/>
        <v>33.75</v>
      </c>
      <c r="O12">
        <f t="shared" si="8"/>
        <v>30.375</v>
      </c>
    </row>
    <row r="13" spans="1:15" x14ac:dyDescent="0.25">
      <c r="A13" t="s">
        <v>15</v>
      </c>
      <c r="B13">
        <v>10</v>
      </c>
      <c r="F13">
        <v>12</v>
      </c>
      <c r="G13">
        <f t="shared" si="0"/>
        <v>139</v>
      </c>
      <c r="H13">
        <f t="shared" si="1"/>
        <v>172.875</v>
      </c>
      <c r="I13">
        <f t="shared" si="2"/>
        <v>71.25</v>
      </c>
      <c r="J13">
        <f t="shared" si="3"/>
        <v>101.625</v>
      </c>
      <c r="K13">
        <f t="shared" si="4"/>
        <v>37.5</v>
      </c>
      <c r="L13">
        <f t="shared" si="5"/>
        <v>37.5</v>
      </c>
      <c r="M13">
        <f t="shared" si="6"/>
        <v>33.75</v>
      </c>
      <c r="N13">
        <f t="shared" si="7"/>
        <v>33.75</v>
      </c>
      <c r="O13">
        <f t="shared" si="8"/>
        <v>30.375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Sheet1</vt:lpstr>
      <vt:lpstr>Sheet2</vt:lpstr>
      <vt:lpstr>Chart1</vt:lpstr>
      <vt:lpstr>Chart3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2020-05-13T16:30:10Z</dcterms:created>
  <dcterms:modified xsi:type="dcterms:W3CDTF">2020-05-13T23:11:48Z</dcterms:modified>
</cp:coreProperties>
</file>