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17760" windowHeight="8835"/>
  </bookViews>
  <sheets>
    <sheet name="spring_20" sheetId="1" r:id="rId1"/>
    <sheet name="winter_20" sheetId="2" r:id="rId2"/>
    <sheet name="fall_19" sheetId="3" r:id="rId3"/>
    <sheet name="spring_19" sheetId="4" r:id="rId4"/>
    <sheet name="winter_19" sheetId="5" r:id="rId5"/>
    <sheet name="fall_18" sheetId="6" r:id="rId6"/>
  </sheets>
  <calcPr calcId="162913"/>
</workbook>
</file>

<file path=xl/calcChain.xml><?xml version="1.0" encoding="utf-8"?>
<calcChain xmlns="http://schemas.openxmlformats.org/spreadsheetml/2006/main">
  <c r="C24" i="3" l="1"/>
  <c r="B24" i="2"/>
  <c r="B26" i="6"/>
  <c r="B25" i="6"/>
  <c r="B24" i="6"/>
  <c r="B23" i="6"/>
  <c r="B22" i="6"/>
  <c r="B21" i="6"/>
  <c r="B20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V14" i="6"/>
  <c r="V13" i="6"/>
  <c r="V12" i="6"/>
  <c r="V11" i="6"/>
  <c r="V10" i="6"/>
  <c r="V9" i="6"/>
  <c r="V8" i="6"/>
  <c r="V7" i="6"/>
  <c r="V6" i="6"/>
  <c r="V5" i="6"/>
  <c r="V4" i="6"/>
  <c r="V3" i="6"/>
  <c r="V2" i="6"/>
  <c r="V17" i="6" l="1"/>
  <c r="B23" i="5" l="1"/>
  <c r="B22" i="5"/>
  <c r="B21" i="5"/>
  <c r="B20" i="5"/>
  <c r="B19" i="5"/>
  <c r="B18" i="5"/>
  <c r="B17" i="5"/>
  <c r="D13" i="5"/>
  <c r="D12" i="5"/>
  <c r="D11" i="5"/>
  <c r="D10" i="5"/>
  <c r="D9" i="5"/>
  <c r="D8" i="5"/>
  <c r="D7" i="5"/>
  <c r="D6" i="5"/>
  <c r="D5" i="5"/>
  <c r="D4" i="5"/>
  <c r="D3" i="5"/>
  <c r="D2" i="5"/>
  <c r="V13" i="5"/>
  <c r="V12" i="5"/>
  <c r="V11" i="5"/>
  <c r="V10" i="5"/>
  <c r="V9" i="5"/>
  <c r="V8" i="5"/>
  <c r="V7" i="5"/>
  <c r="V6" i="5"/>
  <c r="V5" i="5"/>
  <c r="V4" i="5"/>
  <c r="V3" i="5"/>
  <c r="V2" i="5"/>
  <c r="V15" i="5" l="1"/>
  <c r="C22" i="4" l="1"/>
  <c r="C21" i="4"/>
  <c r="C20" i="4"/>
  <c r="D13" i="4"/>
  <c r="D12" i="4"/>
  <c r="C25" i="4" s="1"/>
  <c r="D11" i="4"/>
  <c r="C23" i="4" s="1"/>
  <c r="D10" i="4"/>
  <c r="D9" i="4"/>
  <c r="D8" i="4"/>
  <c r="C19" i="4" s="1"/>
  <c r="D7" i="4"/>
  <c r="D6" i="4"/>
  <c r="D5" i="4"/>
  <c r="D4" i="4"/>
  <c r="D3" i="4"/>
  <c r="D2" i="4"/>
  <c r="V13" i="4"/>
  <c r="V12" i="4"/>
  <c r="V11" i="4"/>
  <c r="V10" i="4"/>
  <c r="V9" i="4"/>
  <c r="V8" i="4"/>
  <c r="V7" i="4"/>
  <c r="V6" i="4"/>
  <c r="V5" i="4"/>
  <c r="V4" i="4"/>
  <c r="V3" i="4"/>
  <c r="V2" i="4"/>
  <c r="V15" i="4" l="1"/>
  <c r="C27" i="3"/>
  <c r="C26" i="3"/>
  <c r="C25" i="3"/>
  <c r="C23" i="3"/>
  <c r="C22" i="3"/>
  <c r="C21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U18" i="3" s="1"/>
  <c r="B27" i="2" l="1"/>
  <c r="B26" i="2"/>
  <c r="B25" i="2"/>
  <c r="B23" i="2"/>
  <c r="B22" i="2"/>
  <c r="B21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B23" i="1" l="1"/>
  <c r="B22" i="1"/>
  <c r="B21" i="1"/>
  <c r="B20" i="1"/>
  <c r="B19" i="1"/>
  <c r="B18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<sst xmlns="http://schemas.openxmlformats.org/spreadsheetml/2006/main" count="804" uniqueCount="148">
  <si>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</si>
  <si>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</si>
  <si>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</si>
  <si>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</si>
  <si>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</si>
  <si>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</si>
  <si>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</si>
  <si>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</si>
  <si>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</si>
  <si>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</si>
  <si>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</si>
  <si>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</si>
  <si>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</si>
  <si>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</si>
  <si>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</si>
  <si>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Advanced Research Methods</t>
  </si>
  <si>
    <t/>
  </si>
  <si>
    <t>Y</t>
  </si>
  <si>
    <t>Open</t>
  </si>
  <si>
    <t>Community Planning and Development</t>
  </si>
  <si>
    <t xml:space="preserve"> </t>
  </si>
  <si>
    <t>Under</t>
  </si>
  <si>
    <t>Immigration Policy Tacoma</t>
  </si>
  <si>
    <t>Ins and Outs of Indian Law</t>
  </si>
  <si>
    <t>Managing Organizations Tacoma</t>
  </si>
  <si>
    <t>PNAPP Capstone</t>
  </si>
  <si>
    <t>Policy, Finance and Budgeting for Public Administration PNAPP</t>
  </si>
  <si>
    <t>Policy, Finance and Budgeting for Public Administration Tacoma</t>
  </si>
  <si>
    <t>Storytelling for Nonprofits</t>
  </si>
  <si>
    <t>Tribal Crime and Justice</t>
  </si>
  <si>
    <t>Tribal Governance Capstone</t>
  </si>
  <si>
    <t>Web GIS</t>
  </si>
  <si>
    <t>Faculty</t>
  </si>
  <si>
    <t>Ellis</t>
  </si>
  <si>
    <t>Trevan</t>
  </si>
  <si>
    <t>Leen</t>
  </si>
  <si>
    <t>Boome</t>
  </si>
  <si>
    <t>Gould</t>
  </si>
  <si>
    <t>Anguelov, Bauman, Gould</t>
  </si>
  <si>
    <t>Doughty, Ellis</t>
  </si>
  <si>
    <t>Swetkis, Shepherd</t>
  </si>
  <si>
    <t>Vandenburgh</t>
  </si>
  <si>
    <t>Doughty</t>
  </si>
  <si>
    <t>Anguelov, Trevan</t>
  </si>
  <si>
    <t>Ruth</t>
  </si>
  <si>
    <t>num_faculty</t>
  </si>
  <si>
    <t>enrollment/faculty</t>
  </si>
  <si>
    <t>Average Faculty-Student Ratio</t>
  </si>
  <si>
    <t>Anguelov</t>
  </si>
  <si>
    <t>Swetkis</t>
  </si>
  <si>
    <t>Number of courses</t>
  </si>
  <si>
    <t>Number of hours</t>
  </si>
  <si>
    <t># Faculty</t>
  </si>
  <si>
    <t>Enrollment/faculty</t>
  </si>
  <si>
    <t>Analytical Techniques for Public Service I &amp; II PNAPP</t>
  </si>
  <si>
    <t>Anguelov, Gould, Trimble</t>
  </si>
  <si>
    <t>Analytical Techniques for Public Service I &amp; II TG</t>
  </si>
  <si>
    <t>King, Trevan</t>
  </si>
  <si>
    <t>Culture, Conflict and International Local Government</t>
  </si>
  <si>
    <t>Doing Democratic Public Administration PNAPP</t>
  </si>
  <si>
    <t>Doughty, Ellis, Swetkis</t>
  </si>
  <si>
    <t>Doing Democratic Public Administration Tacoma</t>
  </si>
  <si>
    <t>Emotional Intelligence</t>
  </si>
  <si>
    <t>Khaleghi</t>
  </si>
  <si>
    <t>Over</t>
  </si>
  <si>
    <t>Foundations of Public Policy</t>
  </si>
  <si>
    <t>Internal Auditing and Ethics</t>
  </si>
  <si>
    <t>Thies</t>
  </si>
  <si>
    <t>Nonprofit Theory and Practice Tacoma</t>
  </si>
  <si>
    <t>Shepherd</t>
  </si>
  <si>
    <t>Project Management</t>
  </si>
  <si>
    <t>Public Administration and the Constitution</t>
  </si>
  <si>
    <t>Resilient Organizations</t>
  </si>
  <si>
    <t>Fortugno</t>
  </si>
  <si>
    <t>Strategic Planning Tacoma</t>
  </si>
  <si>
    <t>Seaquist</t>
  </si>
  <si>
    <t>Tribal Policy</t>
  </si>
  <si>
    <t>King</t>
  </si>
  <si>
    <t># full-time faculty</t>
  </si>
  <si>
    <t># adjunct faculty</t>
  </si>
  <si>
    <t>Faculty lines</t>
  </si>
  <si>
    <t>Check Your Bias at the Door (A)</t>
  </si>
  <si>
    <t>Check Your Bias at the Door (B)</t>
  </si>
  <si>
    <t>Education Policy (A)</t>
  </si>
  <si>
    <t>Full</t>
  </si>
  <si>
    <t>Two person time hired for one position</t>
  </si>
  <si>
    <t>Education Policy (B)</t>
  </si>
  <si>
    <t>Organizational Behavior Tacoma (A)</t>
  </si>
  <si>
    <t>Organizational Behavior Tacoma (B)</t>
  </si>
  <si>
    <t>Feminist Approaches to Measurement &amp; Evaluation</t>
  </si>
  <si>
    <t>Human Resource Management</t>
  </si>
  <si>
    <t>Politics &amp; the Nature of Leadership</t>
  </si>
  <si>
    <t>Social Welfare Policy</t>
  </si>
  <si>
    <t>Tribal Economics</t>
  </si>
  <si>
    <t>The Context of Public Administration PNAPP</t>
  </si>
  <si>
    <t>The Context of Public Administration Tacoma</t>
  </si>
  <si>
    <t>Johnson</t>
  </si>
  <si>
    <t>Taylor, Moore</t>
  </si>
  <si>
    <t>Full-Time Faculty</t>
  </si>
  <si>
    <t>Adjunct Faculty</t>
  </si>
  <si>
    <t>Faculty Lines</t>
  </si>
  <si>
    <t>Developing Mediation Skills</t>
  </si>
  <si>
    <t>Public Health Policy</t>
  </si>
  <si>
    <t>Public Law</t>
  </si>
  <si>
    <t>To Run a NonProfit</t>
  </si>
  <si>
    <t>Equity and Public Administration</t>
  </si>
  <si>
    <t>Feminist Approaches to Measurement and Evaluation</t>
  </si>
  <si>
    <t>International Administration</t>
  </si>
  <si>
    <t>Mental Karate for Leaders</t>
  </si>
  <si>
    <t>Tribal Organizations</t>
  </si>
  <si>
    <t>Capstone PNAPP</t>
  </si>
  <si>
    <t>Policy, Finance &amp; Budgeting for Public Administration PNAPP</t>
  </si>
  <si>
    <t>Policy, Finance &amp; Budgeting for Public Administration TG</t>
  </si>
  <si>
    <t>Johnston</t>
  </si>
  <si>
    <t>Nandi, Wiesman</t>
  </si>
  <si>
    <t>O'Connor</t>
  </si>
  <si>
    <t>Darrow, Goldenberger</t>
  </si>
  <si>
    <t>Kuckkahn-Miller, Trevan</t>
  </si>
  <si>
    <t>Anguelov, Ellis, King</t>
  </si>
  <si>
    <t>Beard, Doughty, Trevan</t>
  </si>
  <si>
    <t>Gould, Stumpff</t>
  </si>
  <si>
    <t>Demographics in Web GIS</t>
  </si>
  <si>
    <t>Dismantling Racism in the Public Sector</t>
  </si>
  <si>
    <t>Gender Violence &amp; Public Policy</t>
  </si>
  <si>
    <t>Marketing for Public Service</t>
  </si>
  <si>
    <t>Nonprofit Funding &amp; Development</t>
  </si>
  <si>
    <t>Intergovernmental Relations TG</t>
  </si>
  <si>
    <t>Public Finance</t>
  </si>
  <si>
    <t>Doing Democratic Public Administration TG</t>
  </si>
  <si>
    <t>Alman</t>
  </si>
  <si>
    <t>Vradenburgh</t>
  </si>
  <si>
    <t>Beard, Doughty, Swetkis</t>
  </si>
  <si>
    <t>Gould, Peters</t>
  </si>
  <si>
    <t># full time faculty</t>
  </si>
  <si>
    <t>faculty lines</t>
  </si>
  <si>
    <t>All the Bricks in the Wall: Environmental, Political &amp; Social Implications of a Southern Border Wall</t>
  </si>
  <si>
    <t>Context of Public Administration TG</t>
  </si>
  <si>
    <t>Ethics in Public Service</t>
  </si>
  <si>
    <t>Managing Organizations</t>
  </si>
  <si>
    <t>Nonprofit Theory &amp; Practice</t>
  </si>
  <si>
    <t>Organizational Behavior</t>
  </si>
  <si>
    <t>Path to Sovereignty</t>
  </si>
  <si>
    <t>Skills for Agents of Change</t>
  </si>
  <si>
    <t>Veterans Policy</t>
  </si>
  <si>
    <t>Doughty, Swetkis, Trevan</t>
  </si>
  <si>
    <t>Jorgensen, Trevan</t>
  </si>
  <si>
    <t>Petty</t>
  </si>
  <si>
    <t>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</si>
</sst>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A27" sqref="A27"/>
    </sheetView>
  </sheetViews>
  <sheetFormatPr defaultRowHeight="12.75" x14ac:dyDescent="0.2"/>
  <cols>
    <col min="1" max="1" width="55.7109375" bestFit="1" customWidth="1"/>
    <col min="2" max="2" width="55.7109375" customWidth="1"/>
    <col min="3" max="3" width="11" bestFit="1" customWidth="1"/>
    <col min="4" max="4" width="15.7109375" bestFit="1" customWidth="1"/>
    <col min="5" max="5" width="15.7109375" customWidth="1"/>
  </cols>
  <sheetData>
    <row r="1" spans="1:19" x14ac:dyDescent="0.2">
      <c r="A1" t="s">
        <v>0</v>
      </c>
      <c r="B1" t="s">
        <v>32</v>
      </c>
      <c r="C1" t="s">
        <v>45</v>
      </c>
      <c r="D1" t="s">
        <v>46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">
      <c r="A2" t="s">
        <v>15</v>
      </c>
      <c r="B2" t="s">
        <v>33</v>
      </c>
      <c r="C2">
        <v>1</v>
      </c>
      <c r="D2">
        <f>N2/C2</f>
        <v>11</v>
      </c>
      <c r="F2">
        <v>30264</v>
      </c>
      <c r="G2">
        <v>4</v>
      </c>
      <c r="H2" t="s">
        <v>16</v>
      </c>
      <c r="I2" t="s">
        <v>17</v>
      </c>
      <c r="J2" t="s">
        <v>18</v>
      </c>
      <c r="K2">
        <v>1</v>
      </c>
      <c r="L2">
        <v>73.3</v>
      </c>
      <c r="M2" t="s">
        <v>16</v>
      </c>
      <c r="N2">
        <v>11</v>
      </c>
      <c r="O2">
        <v>44</v>
      </c>
      <c r="P2">
        <v>15</v>
      </c>
      <c r="Q2" t="s">
        <v>16</v>
      </c>
      <c r="R2">
        <v>15</v>
      </c>
      <c r="S2" t="s">
        <v>17</v>
      </c>
    </row>
    <row r="3" spans="1:19" x14ac:dyDescent="0.2">
      <c r="A3" t="s">
        <v>19</v>
      </c>
      <c r="B3" t="s">
        <v>34</v>
      </c>
      <c r="C3">
        <v>1</v>
      </c>
      <c r="D3">
        <f t="shared" ref="D3:D13" si="0">N3/C3</f>
        <v>10</v>
      </c>
      <c r="F3" t="s">
        <v>20</v>
      </c>
      <c r="G3">
        <v>4</v>
      </c>
      <c r="H3" t="s">
        <v>16</v>
      </c>
      <c r="I3" t="s">
        <v>16</v>
      </c>
      <c r="J3" t="s">
        <v>18</v>
      </c>
      <c r="K3">
        <v>1</v>
      </c>
      <c r="L3">
        <v>50</v>
      </c>
      <c r="M3" t="s">
        <v>21</v>
      </c>
      <c r="N3">
        <v>10</v>
      </c>
      <c r="O3">
        <v>32</v>
      </c>
      <c r="P3">
        <v>20</v>
      </c>
      <c r="Q3" t="s">
        <v>16</v>
      </c>
      <c r="R3">
        <v>20</v>
      </c>
      <c r="S3" t="s">
        <v>16</v>
      </c>
    </row>
    <row r="4" spans="1:19" x14ac:dyDescent="0.2">
      <c r="A4" t="s">
        <v>22</v>
      </c>
      <c r="B4" t="s">
        <v>35</v>
      </c>
      <c r="C4">
        <v>1</v>
      </c>
      <c r="D4">
        <f t="shared" si="0"/>
        <v>12</v>
      </c>
      <c r="F4">
        <v>30267</v>
      </c>
      <c r="G4">
        <v>2</v>
      </c>
      <c r="H4" t="s">
        <v>16</v>
      </c>
      <c r="I4" t="s">
        <v>17</v>
      </c>
      <c r="J4" t="s">
        <v>18</v>
      </c>
      <c r="K4">
        <v>1</v>
      </c>
      <c r="L4">
        <v>60</v>
      </c>
      <c r="M4" t="s">
        <v>21</v>
      </c>
      <c r="N4">
        <v>12</v>
      </c>
      <c r="O4">
        <v>24</v>
      </c>
      <c r="P4">
        <v>20</v>
      </c>
      <c r="Q4" t="s">
        <v>16</v>
      </c>
      <c r="R4">
        <v>15</v>
      </c>
      <c r="S4" t="s">
        <v>17</v>
      </c>
    </row>
    <row r="5" spans="1:19" x14ac:dyDescent="0.2">
      <c r="A5" t="s">
        <v>23</v>
      </c>
      <c r="B5" t="s">
        <v>36</v>
      </c>
      <c r="C5">
        <v>1</v>
      </c>
      <c r="D5">
        <f t="shared" si="0"/>
        <v>22</v>
      </c>
      <c r="F5" t="s">
        <v>20</v>
      </c>
      <c r="G5">
        <v>2</v>
      </c>
      <c r="H5" t="s">
        <v>16</v>
      </c>
      <c r="I5" t="s">
        <v>16</v>
      </c>
      <c r="J5" t="s">
        <v>18</v>
      </c>
      <c r="K5">
        <v>1</v>
      </c>
      <c r="L5">
        <v>88</v>
      </c>
      <c r="M5" t="s">
        <v>16</v>
      </c>
      <c r="N5">
        <v>22</v>
      </c>
      <c r="O5">
        <v>44</v>
      </c>
      <c r="P5">
        <v>25</v>
      </c>
      <c r="Q5" t="s">
        <v>16</v>
      </c>
      <c r="R5">
        <v>20</v>
      </c>
      <c r="S5" t="s">
        <v>16</v>
      </c>
    </row>
    <row r="6" spans="1:19" x14ac:dyDescent="0.2">
      <c r="A6" t="s">
        <v>24</v>
      </c>
      <c r="B6" t="s">
        <v>37</v>
      </c>
      <c r="C6">
        <v>1</v>
      </c>
      <c r="D6">
        <f t="shared" si="0"/>
        <v>19</v>
      </c>
      <c r="F6">
        <v>30270</v>
      </c>
      <c r="G6">
        <v>4</v>
      </c>
      <c r="H6" t="s">
        <v>16</v>
      </c>
      <c r="I6" t="s">
        <v>17</v>
      </c>
      <c r="J6" t="s">
        <v>18</v>
      </c>
      <c r="K6">
        <v>1</v>
      </c>
      <c r="L6">
        <v>95</v>
      </c>
      <c r="M6" t="s">
        <v>16</v>
      </c>
      <c r="N6">
        <v>19</v>
      </c>
      <c r="O6">
        <v>76</v>
      </c>
      <c r="P6">
        <v>20</v>
      </c>
      <c r="Q6" t="s">
        <v>16</v>
      </c>
      <c r="R6">
        <v>15</v>
      </c>
      <c r="S6" t="s">
        <v>17</v>
      </c>
    </row>
    <row r="7" spans="1:19" x14ac:dyDescent="0.2">
      <c r="A7" t="s">
        <v>25</v>
      </c>
      <c r="B7" t="s">
        <v>38</v>
      </c>
      <c r="C7">
        <v>3</v>
      </c>
      <c r="D7">
        <f t="shared" si="0"/>
        <v>11.333333333333334</v>
      </c>
      <c r="F7">
        <v>30273</v>
      </c>
      <c r="G7">
        <v>6</v>
      </c>
      <c r="H7" t="s">
        <v>16</v>
      </c>
      <c r="I7" t="s">
        <v>17</v>
      </c>
      <c r="J7" t="s">
        <v>18</v>
      </c>
      <c r="K7">
        <v>3</v>
      </c>
      <c r="L7">
        <v>61.8</v>
      </c>
      <c r="M7" t="s">
        <v>21</v>
      </c>
      <c r="N7">
        <v>34</v>
      </c>
      <c r="O7">
        <v>204</v>
      </c>
      <c r="P7">
        <v>55</v>
      </c>
      <c r="Q7" t="s">
        <v>16</v>
      </c>
      <c r="R7">
        <v>27</v>
      </c>
      <c r="S7" t="s">
        <v>17</v>
      </c>
    </row>
    <row r="8" spans="1:19" x14ac:dyDescent="0.2">
      <c r="A8" t="s">
        <v>26</v>
      </c>
      <c r="B8" t="s">
        <v>39</v>
      </c>
      <c r="C8">
        <v>2</v>
      </c>
      <c r="D8">
        <f t="shared" si="0"/>
        <v>14.5</v>
      </c>
      <c r="F8">
        <v>30274</v>
      </c>
      <c r="G8">
        <v>6</v>
      </c>
      <c r="H8" t="s">
        <v>16</v>
      </c>
      <c r="I8" t="s">
        <v>17</v>
      </c>
      <c r="J8" t="s">
        <v>18</v>
      </c>
      <c r="K8">
        <v>2</v>
      </c>
      <c r="L8">
        <v>52.7</v>
      </c>
      <c r="M8" t="s">
        <v>21</v>
      </c>
      <c r="N8">
        <v>29</v>
      </c>
      <c r="O8">
        <v>174</v>
      </c>
      <c r="P8">
        <v>55</v>
      </c>
      <c r="Q8" t="s">
        <v>16</v>
      </c>
      <c r="R8">
        <v>27</v>
      </c>
      <c r="S8" t="s">
        <v>17</v>
      </c>
    </row>
    <row r="9" spans="1:19" x14ac:dyDescent="0.2">
      <c r="A9" t="s">
        <v>27</v>
      </c>
      <c r="B9" t="s">
        <v>40</v>
      </c>
      <c r="C9">
        <v>2</v>
      </c>
      <c r="D9">
        <f t="shared" si="0"/>
        <v>16</v>
      </c>
      <c r="F9">
        <v>30275</v>
      </c>
      <c r="G9">
        <v>6</v>
      </c>
      <c r="H9" t="s">
        <v>16</v>
      </c>
      <c r="I9" t="s">
        <v>17</v>
      </c>
      <c r="J9" t="s">
        <v>18</v>
      </c>
      <c r="K9">
        <v>2</v>
      </c>
      <c r="L9">
        <v>80</v>
      </c>
      <c r="M9" t="s">
        <v>16</v>
      </c>
      <c r="N9">
        <v>32</v>
      </c>
      <c r="O9">
        <v>192</v>
      </c>
      <c r="P9">
        <v>40</v>
      </c>
      <c r="Q9" t="s">
        <v>16</v>
      </c>
      <c r="R9">
        <v>20</v>
      </c>
      <c r="S9" t="s">
        <v>17</v>
      </c>
    </row>
    <row r="10" spans="1:19" x14ac:dyDescent="0.2">
      <c r="A10" t="s">
        <v>28</v>
      </c>
      <c r="B10" t="s">
        <v>41</v>
      </c>
      <c r="C10">
        <v>1</v>
      </c>
      <c r="D10">
        <f t="shared" si="0"/>
        <v>13</v>
      </c>
      <c r="F10">
        <v>30276</v>
      </c>
      <c r="G10">
        <v>2</v>
      </c>
      <c r="H10" t="s">
        <v>16</v>
      </c>
      <c r="I10" t="s">
        <v>17</v>
      </c>
      <c r="J10" t="s">
        <v>18</v>
      </c>
      <c r="K10">
        <v>1</v>
      </c>
      <c r="L10">
        <v>86.7</v>
      </c>
      <c r="M10" t="s">
        <v>16</v>
      </c>
      <c r="N10">
        <v>13</v>
      </c>
      <c r="O10">
        <v>26</v>
      </c>
      <c r="P10">
        <v>15</v>
      </c>
      <c r="Q10" t="s">
        <v>16</v>
      </c>
      <c r="R10">
        <v>15</v>
      </c>
      <c r="S10" t="s">
        <v>17</v>
      </c>
    </row>
    <row r="11" spans="1:19" x14ac:dyDescent="0.2">
      <c r="A11" t="s">
        <v>29</v>
      </c>
      <c r="B11" t="s">
        <v>42</v>
      </c>
      <c r="C11">
        <v>1</v>
      </c>
      <c r="D11">
        <f t="shared" si="0"/>
        <v>14</v>
      </c>
      <c r="F11" t="s">
        <v>20</v>
      </c>
      <c r="G11">
        <v>4</v>
      </c>
      <c r="H11" t="s">
        <v>16</v>
      </c>
      <c r="I11" t="s">
        <v>16</v>
      </c>
      <c r="J11" t="s">
        <v>18</v>
      </c>
      <c r="K11">
        <v>1</v>
      </c>
      <c r="L11">
        <v>70</v>
      </c>
      <c r="M11" t="s">
        <v>16</v>
      </c>
      <c r="N11">
        <v>14</v>
      </c>
      <c r="O11">
        <v>56</v>
      </c>
      <c r="P11">
        <v>20</v>
      </c>
      <c r="Q11" t="s">
        <v>16</v>
      </c>
      <c r="R11">
        <v>20</v>
      </c>
      <c r="S11" t="s">
        <v>16</v>
      </c>
    </row>
    <row r="12" spans="1:19" x14ac:dyDescent="0.2">
      <c r="A12" t="s">
        <v>30</v>
      </c>
      <c r="B12" t="s">
        <v>43</v>
      </c>
      <c r="C12">
        <v>2</v>
      </c>
      <c r="D12">
        <f t="shared" si="0"/>
        <v>10</v>
      </c>
      <c r="F12">
        <v>30318</v>
      </c>
      <c r="G12">
        <v>6</v>
      </c>
      <c r="H12" t="s">
        <v>16</v>
      </c>
      <c r="I12" t="s">
        <v>17</v>
      </c>
      <c r="J12" t="s">
        <v>18</v>
      </c>
      <c r="K12">
        <v>2</v>
      </c>
      <c r="L12">
        <v>66.7</v>
      </c>
      <c r="M12" t="s">
        <v>21</v>
      </c>
      <c r="N12">
        <v>20</v>
      </c>
      <c r="O12">
        <v>120</v>
      </c>
      <c r="P12">
        <v>30</v>
      </c>
      <c r="Q12" t="s">
        <v>16</v>
      </c>
      <c r="R12">
        <v>15</v>
      </c>
      <c r="S12" t="s">
        <v>17</v>
      </c>
    </row>
    <row r="13" spans="1:19" x14ac:dyDescent="0.2">
      <c r="A13" t="s">
        <v>31</v>
      </c>
      <c r="B13" t="s">
        <v>44</v>
      </c>
      <c r="C13">
        <v>1</v>
      </c>
      <c r="D13">
        <f t="shared" si="0"/>
        <v>14</v>
      </c>
      <c r="F13">
        <v>30278</v>
      </c>
      <c r="G13">
        <v>2</v>
      </c>
      <c r="H13" t="s">
        <v>16</v>
      </c>
      <c r="I13" t="s">
        <v>17</v>
      </c>
      <c r="J13" t="s">
        <v>18</v>
      </c>
      <c r="K13">
        <v>1</v>
      </c>
      <c r="L13">
        <v>93.3</v>
      </c>
      <c r="M13" t="s">
        <v>16</v>
      </c>
      <c r="N13">
        <v>14</v>
      </c>
      <c r="O13">
        <v>28</v>
      </c>
      <c r="P13">
        <v>15</v>
      </c>
      <c r="Q13" t="s">
        <v>16</v>
      </c>
      <c r="R13">
        <v>15</v>
      </c>
      <c r="S13" t="s">
        <v>17</v>
      </c>
    </row>
    <row r="17" spans="1:4" x14ac:dyDescent="0.2">
      <c r="A17" s="1" t="s">
        <v>47</v>
      </c>
      <c r="C17" s="2" t="s">
        <v>50</v>
      </c>
      <c r="D17" s="2" t="s">
        <v>51</v>
      </c>
    </row>
    <row r="18" spans="1:4" x14ac:dyDescent="0.2">
      <c r="A18" t="s">
        <v>48</v>
      </c>
      <c r="B18">
        <f>(D7+D12)/2</f>
        <v>10.666666666666668</v>
      </c>
      <c r="C18" s="2">
        <v>2</v>
      </c>
      <c r="D18">
        <v>10</v>
      </c>
    </row>
    <row r="19" spans="1:4" x14ac:dyDescent="0.2">
      <c r="A19" t="s">
        <v>42</v>
      </c>
      <c r="B19">
        <f>SUM(D11, D8)/2</f>
        <v>14.25</v>
      </c>
      <c r="C19">
        <v>2</v>
      </c>
      <c r="D19">
        <v>10</v>
      </c>
    </row>
    <row r="20" spans="1:4" x14ac:dyDescent="0.2">
      <c r="A20" t="s">
        <v>33</v>
      </c>
      <c r="B20">
        <f>(D2+D8)/2</f>
        <v>12.75</v>
      </c>
      <c r="C20">
        <v>2</v>
      </c>
      <c r="D20">
        <v>10</v>
      </c>
    </row>
    <row r="21" spans="1:4" x14ac:dyDescent="0.2">
      <c r="A21" t="s">
        <v>37</v>
      </c>
      <c r="B21">
        <f>(D6+D7)/2</f>
        <v>15.166666666666668</v>
      </c>
      <c r="C21">
        <v>2</v>
      </c>
      <c r="D21">
        <v>10</v>
      </c>
    </row>
    <row r="22" spans="1:4" x14ac:dyDescent="0.2">
      <c r="A22" t="s">
        <v>49</v>
      </c>
      <c r="B22">
        <f>D9</f>
        <v>16</v>
      </c>
      <c r="C22">
        <v>1</v>
      </c>
      <c r="D22">
        <v>6</v>
      </c>
    </row>
    <row r="23" spans="1:4" x14ac:dyDescent="0.2">
      <c r="A23" t="s">
        <v>34</v>
      </c>
      <c r="B23">
        <f>(D3+D12)/2</f>
        <v>10</v>
      </c>
      <c r="C23">
        <v>2</v>
      </c>
      <c r="D23">
        <v>10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B30" sqref="B30"/>
    </sheetView>
  </sheetViews>
  <sheetFormatPr defaultRowHeight="12.75" x14ac:dyDescent="0.2"/>
  <cols>
    <col min="1" max="1" width="46.5703125" bestFit="1" customWidth="1"/>
    <col min="2" max="2" width="46.5703125" customWidth="1"/>
    <col min="3" max="3" width="16.7109375" bestFit="1" customWidth="1"/>
    <col min="4" max="4" width="16" bestFit="1" customWidth="1"/>
    <col min="5" max="5" width="6" bestFit="1" customWidth="1"/>
    <col min="6" max="6" width="6.5703125" bestFit="1" customWidth="1"/>
    <col min="7" max="7" width="10.140625" bestFit="1" customWidth="1"/>
    <col min="8" max="8" width="3.42578125" bestFit="1" customWidth="1"/>
    <col min="9" max="9" width="9.5703125" bestFit="1" customWidth="1"/>
    <col min="10" max="10" width="5" bestFit="1" customWidth="1"/>
    <col min="11" max="11" width="6" bestFit="1" customWidth="1"/>
    <col min="12" max="12" width="7.28515625" bestFit="1" customWidth="1"/>
    <col min="13" max="13" width="5.42578125" bestFit="1" customWidth="1"/>
    <col min="14" max="14" width="5.5703125" bestFit="1" customWidth="1"/>
    <col min="15" max="15" width="4.5703125" bestFit="1" customWidth="1"/>
    <col min="16" max="16" width="6.7109375" bestFit="1" customWidth="1"/>
    <col min="17" max="17" width="10.85546875" bestFit="1" customWidth="1"/>
    <col min="18" max="18" width="9" bestFit="1" customWidth="1"/>
  </cols>
  <sheetData>
    <row r="1" spans="1:18" x14ac:dyDescent="0.2">
      <c r="A1" t="s">
        <v>0</v>
      </c>
      <c r="B1" t="s">
        <v>32</v>
      </c>
      <c r="C1" t="s">
        <v>52</v>
      </c>
      <c r="D1" t="s">
        <v>53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">
      <c r="A2" t="s">
        <v>54</v>
      </c>
      <c r="B2" t="s">
        <v>55</v>
      </c>
      <c r="C2">
        <v>3</v>
      </c>
      <c r="D2">
        <f>M2/C2</f>
        <v>11.666666666666666</v>
      </c>
      <c r="E2">
        <v>20011</v>
      </c>
      <c r="F2">
        <v>6</v>
      </c>
      <c r="G2" t="s">
        <v>16</v>
      </c>
      <c r="H2" t="s">
        <v>17</v>
      </c>
      <c r="I2" t="s">
        <v>18</v>
      </c>
      <c r="J2">
        <v>3</v>
      </c>
      <c r="K2">
        <v>63.6</v>
      </c>
      <c r="L2" t="s">
        <v>21</v>
      </c>
      <c r="M2">
        <v>35</v>
      </c>
      <c r="N2">
        <v>210</v>
      </c>
      <c r="O2">
        <v>55</v>
      </c>
      <c r="P2" t="s">
        <v>16</v>
      </c>
      <c r="Q2">
        <v>25</v>
      </c>
      <c r="R2" t="s">
        <v>17</v>
      </c>
    </row>
    <row r="3" spans="1:18" x14ac:dyDescent="0.2">
      <c r="A3" t="s">
        <v>56</v>
      </c>
      <c r="B3" t="s">
        <v>57</v>
      </c>
      <c r="C3">
        <v>2</v>
      </c>
      <c r="D3">
        <f t="shared" ref="D3:D15" si="0">M3/C3</f>
        <v>10</v>
      </c>
      <c r="E3">
        <v>20012</v>
      </c>
      <c r="F3">
        <v>6</v>
      </c>
      <c r="G3" t="s">
        <v>16</v>
      </c>
      <c r="H3" t="s">
        <v>17</v>
      </c>
      <c r="I3" t="s">
        <v>18</v>
      </c>
      <c r="J3">
        <v>2</v>
      </c>
      <c r="K3">
        <v>66.7</v>
      </c>
      <c r="L3" t="s">
        <v>21</v>
      </c>
      <c r="M3">
        <v>20</v>
      </c>
      <c r="N3">
        <v>120</v>
      </c>
      <c r="O3">
        <v>30</v>
      </c>
      <c r="P3" t="s">
        <v>16</v>
      </c>
      <c r="Q3">
        <v>15</v>
      </c>
      <c r="R3" t="s">
        <v>17</v>
      </c>
    </row>
    <row r="4" spans="1:18" x14ac:dyDescent="0.2">
      <c r="A4" t="s">
        <v>58</v>
      </c>
      <c r="B4" t="s">
        <v>48</v>
      </c>
      <c r="C4">
        <v>1</v>
      </c>
      <c r="D4">
        <f t="shared" si="0"/>
        <v>11</v>
      </c>
      <c r="E4">
        <v>20258</v>
      </c>
      <c r="F4">
        <v>2</v>
      </c>
      <c r="G4" t="s">
        <v>16</v>
      </c>
      <c r="H4" t="s">
        <v>17</v>
      </c>
      <c r="I4" t="s">
        <v>18</v>
      </c>
      <c r="J4">
        <v>1</v>
      </c>
      <c r="K4">
        <v>73.3</v>
      </c>
      <c r="L4" t="s">
        <v>16</v>
      </c>
      <c r="M4">
        <v>11</v>
      </c>
      <c r="N4">
        <v>22</v>
      </c>
      <c r="O4">
        <v>15</v>
      </c>
      <c r="P4" t="s">
        <v>16</v>
      </c>
      <c r="Q4">
        <v>15</v>
      </c>
      <c r="R4" t="s">
        <v>17</v>
      </c>
    </row>
    <row r="5" spans="1:18" x14ac:dyDescent="0.2">
      <c r="A5" t="s">
        <v>59</v>
      </c>
      <c r="B5" t="s">
        <v>60</v>
      </c>
      <c r="C5">
        <v>3</v>
      </c>
      <c r="D5">
        <f t="shared" si="0"/>
        <v>10.333333333333334</v>
      </c>
      <c r="E5">
        <v>20259</v>
      </c>
      <c r="F5">
        <v>6</v>
      </c>
      <c r="G5" t="s">
        <v>16</v>
      </c>
      <c r="H5" t="s">
        <v>17</v>
      </c>
      <c r="I5" t="s">
        <v>18</v>
      </c>
      <c r="J5">
        <v>3</v>
      </c>
      <c r="K5">
        <v>56.4</v>
      </c>
      <c r="L5" t="s">
        <v>21</v>
      </c>
      <c r="M5">
        <v>31</v>
      </c>
      <c r="N5">
        <v>186</v>
      </c>
      <c r="O5">
        <v>55</v>
      </c>
      <c r="P5" t="s">
        <v>16</v>
      </c>
      <c r="Q5">
        <v>27</v>
      </c>
      <c r="R5" t="s">
        <v>17</v>
      </c>
    </row>
    <row r="6" spans="1:18" x14ac:dyDescent="0.2">
      <c r="A6" t="s">
        <v>61</v>
      </c>
      <c r="B6" t="s">
        <v>40</v>
      </c>
      <c r="C6">
        <v>2</v>
      </c>
      <c r="D6">
        <f t="shared" si="0"/>
        <v>16</v>
      </c>
      <c r="E6">
        <v>20260</v>
      </c>
      <c r="F6">
        <v>6</v>
      </c>
      <c r="G6" t="s">
        <v>16</v>
      </c>
      <c r="H6" t="s">
        <v>17</v>
      </c>
      <c r="I6" t="s">
        <v>18</v>
      </c>
      <c r="J6">
        <v>2</v>
      </c>
      <c r="K6">
        <v>80</v>
      </c>
      <c r="L6" t="s">
        <v>16</v>
      </c>
      <c r="M6">
        <v>32</v>
      </c>
      <c r="N6">
        <v>192</v>
      </c>
      <c r="O6">
        <v>40</v>
      </c>
      <c r="P6" t="s">
        <v>16</v>
      </c>
      <c r="Q6">
        <v>20</v>
      </c>
      <c r="R6" t="s">
        <v>17</v>
      </c>
    </row>
    <row r="7" spans="1:18" x14ac:dyDescent="0.2">
      <c r="A7" t="s">
        <v>62</v>
      </c>
      <c r="B7" t="s">
        <v>63</v>
      </c>
      <c r="C7">
        <v>1</v>
      </c>
      <c r="D7">
        <f t="shared" si="0"/>
        <v>16</v>
      </c>
      <c r="E7">
        <v>20261</v>
      </c>
      <c r="F7">
        <v>2</v>
      </c>
      <c r="G7" t="s">
        <v>16</v>
      </c>
      <c r="H7" t="s">
        <v>17</v>
      </c>
      <c r="I7" t="s">
        <v>18</v>
      </c>
      <c r="J7">
        <v>1</v>
      </c>
      <c r="K7">
        <v>106.7</v>
      </c>
      <c r="L7" t="s">
        <v>64</v>
      </c>
      <c r="M7">
        <v>16</v>
      </c>
      <c r="N7">
        <v>32</v>
      </c>
      <c r="O7">
        <v>15</v>
      </c>
      <c r="P7" t="s">
        <v>16</v>
      </c>
      <c r="Q7">
        <v>15</v>
      </c>
      <c r="R7" t="s">
        <v>17</v>
      </c>
    </row>
    <row r="8" spans="1:18" x14ac:dyDescent="0.2">
      <c r="A8" t="s">
        <v>65</v>
      </c>
      <c r="B8" t="s">
        <v>33</v>
      </c>
      <c r="C8">
        <v>1</v>
      </c>
      <c r="D8">
        <f t="shared" si="0"/>
        <v>17</v>
      </c>
      <c r="E8">
        <v>20262</v>
      </c>
      <c r="F8">
        <v>4</v>
      </c>
      <c r="G8" t="s">
        <v>16</v>
      </c>
      <c r="H8" t="s">
        <v>17</v>
      </c>
      <c r="I8" t="s">
        <v>18</v>
      </c>
      <c r="J8">
        <v>1</v>
      </c>
      <c r="K8">
        <v>106.3</v>
      </c>
      <c r="L8" t="s">
        <v>64</v>
      </c>
      <c r="M8">
        <v>17</v>
      </c>
      <c r="N8">
        <v>68</v>
      </c>
      <c r="O8">
        <v>16</v>
      </c>
      <c r="P8" t="s">
        <v>16</v>
      </c>
      <c r="Q8">
        <v>15</v>
      </c>
      <c r="R8" t="s">
        <v>17</v>
      </c>
    </row>
    <row r="9" spans="1:18" x14ac:dyDescent="0.2">
      <c r="A9" t="s">
        <v>66</v>
      </c>
      <c r="B9" t="s">
        <v>67</v>
      </c>
      <c r="C9">
        <v>1</v>
      </c>
      <c r="D9">
        <f t="shared" si="0"/>
        <v>9</v>
      </c>
      <c r="E9">
        <v>20263</v>
      </c>
      <c r="F9">
        <v>2</v>
      </c>
      <c r="G9" t="s">
        <v>16</v>
      </c>
      <c r="H9" t="s">
        <v>17</v>
      </c>
      <c r="I9" t="s">
        <v>18</v>
      </c>
      <c r="J9">
        <v>1</v>
      </c>
      <c r="K9">
        <v>60</v>
      </c>
      <c r="L9" t="s">
        <v>21</v>
      </c>
      <c r="M9">
        <v>9</v>
      </c>
      <c r="N9">
        <v>18</v>
      </c>
      <c r="O9">
        <v>15</v>
      </c>
      <c r="P9" t="s">
        <v>16</v>
      </c>
      <c r="Q9">
        <v>15</v>
      </c>
      <c r="R9" t="s">
        <v>17</v>
      </c>
    </row>
    <row r="10" spans="1:18" x14ac:dyDescent="0.2">
      <c r="A10" t="s">
        <v>68</v>
      </c>
      <c r="B10" t="s">
        <v>69</v>
      </c>
      <c r="C10">
        <v>1</v>
      </c>
      <c r="D10">
        <f t="shared" si="0"/>
        <v>16</v>
      </c>
      <c r="E10">
        <v>20264</v>
      </c>
      <c r="F10">
        <v>2</v>
      </c>
      <c r="G10" t="s">
        <v>16</v>
      </c>
      <c r="H10" t="s">
        <v>17</v>
      </c>
      <c r="I10" t="s">
        <v>18</v>
      </c>
      <c r="J10">
        <v>1</v>
      </c>
      <c r="K10">
        <v>80</v>
      </c>
      <c r="L10" t="s">
        <v>16</v>
      </c>
      <c r="M10">
        <v>16</v>
      </c>
      <c r="N10">
        <v>32</v>
      </c>
      <c r="O10">
        <v>20</v>
      </c>
      <c r="P10" t="s">
        <v>16</v>
      </c>
      <c r="Q10">
        <v>15</v>
      </c>
      <c r="R10" t="s">
        <v>17</v>
      </c>
    </row>
    <row r="11" spans="1:18" x14ac:dyDescent="0.2">
      <c r="A11" t="s">
        <v>70</v>
      </c>
      <c r="B11" t="s">
        <v>37</v>
      </c>
      <c r="C11">
        <v>1</v>
      </c>
      <c r="D11">
        <f t="shared" si="0"/>
        <v>7</v>
      </c>
      <c r="E11">
        <v>20265</v>
      </c>
      <c r="F11">
        <v>4</v>
      </c>
      <c r="G11" t="s">
        <v>16</v>
      </c>
      <c r="H11" t="s">
        <v>17</v>
      </c>
      <c r="I11" t="s">
        <v>18</v>
      </c>
      <c r="J11">
        <v>1</v>
      </c>
      <c r="K11">
        <v>46.7</v>
      </c>
      <c r="L11" t="s">
        <v>21</v>
      </c>
      <c r="M11">
        <v>7</v>
      </c>
      <c r="N11">
        <v>28</v>
      </c>
      <c r="O11">
        <v>15</v>
      </c>
      <c r="P11" t="s">
        <v>16</v>
      </c>
      <c r="Q11">
        <v>15</v>
      </c>
      <c r="R11" t="s">
        <v>17</v>
      </c>
    </row>
    <row r="12" spans="1:18" x14ac:dyDescent="0.2">
      <c r="A12" t="s">
        <v>71</v>
      </c>
      <c r="B12" t="s">
        <v>42</v>
      </c>
      <c r="C12">
        <v>1</v>
      </c>
      <c r="D12">
        <f t="shared" si="0"/>
        <v>3</v>
      </c>
      <c r="E12">
        <v>20266</v>
      </c>
      <c r="F12">
        <v>4</v>
      </c>
      <c r="G12" t="s">
        <v>16</v>
      </c>
      <c r="H12" t="s">
        <v>17</v>
      </c>
      <c r="I12" t="s">
        <v>18</v>
      </c>
      <c r="J12">
        <v>1</v>
      </c>
      <c r="K12">
        <v>20</v>
      </c>
      <c r="L12" t="s">
        <v>21</v>
      </c>
      <c r="M12">
        <v>3</v>
      </c>
      <c r="N12">
        <v>12</v>
      </c>
      <c r="O12">
        <v>15</v>
      </c>
      <c r="P12" t="s">
        <v>16</v>
      </c>
      <c r="Q12">
        <v>15</v>
      </c>
      <c r="R12" t="s">
        <v>17</v>
      </c>
    </row>
    <row r="13" spans="1:18" x14ac:dyDescent="0.2">
      <c r="A13" t="s">
        <v>72</v>
      </c>
      <c r="B13" t="s">
        <v>73</v>
      </c>
      <c r="C13">
        <v>1</v>
      </c>
      <c r="D13">
        <f t="shared" si="0"/>
        <v>14</v>
      </c>
      <c r="E13">
        <v>20267</v>
      </c>
      <c r="F13">
        <v>2</v>
      </c>
      <c r="G13" t="s">
        <v>16</v>
      </c>
      <c r="H13" t="s">
        <v>17</v>
      </c>
      <c r="I13" t="s">
        <v>18</v>
      </c>
      <c r="J13">
        <v>1</v>
      </c>
      <c r="K13">
        <v>93.3</v>
      </c>
      <c r="L13" t="s">
        <v>16</v>
      </c>
      <c r="M13">
        <v>14</v>
      </c>
      <c r="N13">
        <v>28</v>
      </c>
      <c r="O13">
        <v>15</v>
      </c>
      <c r="P13" t="s">
        <v>16</v>
      </c>
      <c r="Q13">
        <v>15</v>
      </c>
      <c r="R13" t="s">
        <v>17</v>
      </c>
    </row>
    <row r="14" spans="1:18" x14ac:dyDescent="0.2">
      <c r="A14" t="s">
        <v>74</v>
      </c>
      <c r="B14" t="s">
        <v>75</v>
      </c>
      <c r="C14">
        <v>1</v>
      </c>
      <c r="D14">
        <f t="shared" si="0"/>
        <v>14</v>
      </c>
      <c r="E14">
        <v>20268</v>
      </c>
      <c r="F14">
        <v>4</v>
      </c>
      <c r="G14" t="s">
        <v>16</v>
      </c>
      <c r="H14" t="s">
        <v>17</v>
      </c>
      <c r="I14" t="s">
        <v>18</v>
      </c>
      <c r="J14">
        <v>1</v>
      </c>
      <c r="K14">
        <v>93.3</v>
      </c>
      <c r="L14" t="s">
        <v>16</v>
      </c>
      <c r="M14">
        <v>14</v>
      </c>
      <c r="N14">
        <v>56</v>
      </c>
      <c r="O14">
        <v>15</v>
      </c>
      <c r="P14" t="s">
        <v>16</v>
      </c>
      <c r="Q14">
        <v>15</v>
      </c>
      <c r="R14" t="s">
        <v>17</v>
      </c>
    </row>
    <row r="15" spans="1:18" x14ac:dyDescent="0.2">
      <c r="A15" t="s">
        <v>76</v>
      </c>
      <c r="B15" t="s">
        <v>34</v>
      </c>
      <c r="C15">
        <v>1</v>
      </c>
      <c r="D15">
        <f t="shared" si="0"/>
        <v>21</v>
      </c>
      <c r="E15">
        <v>20270</v>
      </c>
      <c r="F15">
        <v>4</v>
      </c>
      <c r="G15" t="s">
        <v>16</v>
      </c>
      <c r="H15" t="s">
        <v>17</v>
      </c>
      <c r="I15" t="s">
        <v>18</v>
      </c>
      <c r="J15">
        <v>1</v>
      </c>
      <c r="K15">
        <v>84</v>
      </c>
      <c r="L15" t="s">
        <v>16</v>
      </c>
      <c r="M15">
        <v>21</v>
      </c>
      <c r="N15">
        <v>84</v>
      </c>
      <c r="O15">
        <v>25</v>
      </c>
      <c r="P15" t="s">
        <v>16</v>
      </c>
      <c r="Q15">
        <v>15</v>
      </c>
      <c r="R15" t="s">
        <v>17</v>
      </c>
    </row>
    <row r="20" spans="1:3" x14ac:dyDescent="0.2">
      <c r="A20" s="1" t="s">
        <v>47</v>
      </c>
      <c r="C20" t="s">
        <v>50</v>
      </c>
    </row>
    <row r="21" spans="1:3" x14ac:dyDescent="0.2">
      <c r="A21" t="s">
        <v>48</v>
      </c>
      <c r="B21">
        <f>(D2+D4)/C21</f>
        <v>11.333333333333332</v>
      </c>
      <c r="C21">
        <v>2</v>
      </c>
    </row>
    <row r="22" spans="1:3" x14ac:dyDescent="0.2">
      <c r="A22" t="s">
        <v>42</v>
      </c>
      <c r="B22">
        <f>(D5+D12)/C22</f>
        <v>6.666666666666667</v>
      </c>
      <c r="C22">
        <v>2</v>
      </c>
    </row>
    <row r="23" spans="1:3" x14ac:dyDescent="0.2">
      <c r="A23" t="s">
        <v>33</v>
      </c>
      <c r="B23">
        <f>(D5+D8)/C23</f>
        <v>13.666666666666668</v>
      </c>
      <c r="C23">
        <v>2</v>
      </c>
    </row>
    <row r="24" spans="1:3" x14ac:dyDescent="0.2">
      <c r="A24" t="s">
        <v>37</v>
      </c>
      <c r="B24">
        <f>(D2+D11)/C24</f>
        <v>9.3333333333333321</v>
      </c>
      <c r="C24">
        <v>2</v>
      </c>
    </row>
    <row r="25" spans="1:3" x14ac:dyDescent="0.2">
      <c r="A25" t="s">
        <v>77</v>
      </c>
      <c r="B25">
        <f>D3/C25</f>
        <v>10</v>
      </c>
      <c r="C25">
        <v>1</v>
      </c>
    </row>
    <row r="26" spans="1:3" x14ac:dyDescent="0.2">
      <c r="A26" t="s">
        <v>49</v>
      </c>
      <c r="B26">
        <f>(D6+D5)/C26</f>
        <v>13.166666666666668</v>
      </c>
      <c r="C26">
        <v>2</v>
      </c>
    </row>
    <row r="27" spans="1:3" x14ac:dyDescent="0.2">
      <c r="A27" t="s">
        <v>34</v>
      </c>
      <c r="B27">
        <f>(D15+D3)/C27</f>
        <v>15.5</v>
      </c>
      <c r="C27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C36" sqref="C36"/>
    </sheetView>
  </sheetViews>
  <sheetFormatPr defaultRowHeight="12.75" x14ac:dyDescent="0.2"/>
  <cols>
    <col min="1" max="1" width="46.5703125" bestFit="1" customWidth="1"/>
    <col min="2" max="4" width="22.42578125" customWidth="1"/>
    <col min="5" max="5" width="6" bestFit="1" customWidth="1"/>
    <col min="6" max="6" width="15.42578125" bestFit="1" customWidth="1"/>
    <col min="7" max="7" width="11.85546875" bestFit="1" customWidth="1"/>
    <col min="8" max="8" width="11.42578125" bestFit="1" customWidth="1"/>
    <col min="9" max="9" width="9.5703125" bestFit="1" customWidth="1"/>
    <col min="10" max="11" width="5" bestFit="1" customWidth="1"/>
    <col min="12" max="12" width="7.28515625" bestFit="1" customWidth="1"/>
    <col min="13" max="13" width="10.5703125" customWidth="1"/>
    <col min="14" max="14" width="5.5703125" bestFit="1" customWidth="1"/>
    <col min="15" max="15" width="4.5703125" bestFit="1" customWidth="1"/>
    <col min="16" max="16" width="6.7109375" bestFit="1" customWidth="1"/>
    <col min="17" max="17" width="10.85546875" bestFit="1" customWidth="1"/>
    <col min="18" max="18" width="9" bestFit="1" customWidth="1"/>
    <col min="19" max="19" width="9" customWidth="1"/>
    <col min="20" max="20" width="14.7109375" bestFit="1" customWidth="1"/>
    <col min="21" max="21" width="11.5703125" bestFit="1" customWidth="1"/>
    <col min="22" max="22" width="33" bestFit="1" customWidth="1"/>
  </cols>
  <sheetData>
    <row r="1" spans="1:22" x14ac:dyDescent="0.2">
      <c r="A1" t="s">
        <v>0</v>
      </c>
      <c r="B1" t="s">
        <v>32</v>
      </c>
      <c r="C1" t="s">
        <v>45</v>
      </c>
      <c r="D1" t="s">
        <v>46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78</v>
      </c>
      <c r="T1" t="s">
        <v>79</v>
      </c>
      <c r="U1" t="s">
        <v>80</v>
      </c>
    </row>
    <row r="2" spans="1:22" x14ac:dyDescent="0.2">
      <c r="A2" t="s">
        <v>81</v>
      </c>
      <c r="B2" t="s">
        <v>96</v>
      </c>
      <c r="C2">
        <v>1</v>
      </c>
      <c r="D2">
        <f>M2/C2</f>
        <v>14</v>
      </c>
      <c r="E2">
        <v>10268</v>
      </c>
      <c r="F2">
        <v>2</v>
      </c>
      <c r="G2" t="s">
        <v>16</v>
      </c>
      <c r="H2" t="s">
        <v>17</v>
      </c>
      <c r="I2" t="s">
        <v>18</v>
      </c>
      <c r="J2">
        <v>1</v>
      </c>
      <c r="K2">
        <v>93.3</v>
      </c>
      <c r="L2" t="s">
        <v>16</v>
      </c>
      <c r="M2">
        <v>14</v>
      </c>
      <c r="N2">
        <v>28</v>
      </c>
      <c r="O2">
        <v>15</v>
      </c>
      <c r="P2" t="s">
        <v>16</v>
      </c>
      <c r="Q2">
        <v>15</v>
      </c>
      <c r="R2" t="s">
        <v>17</v>
      </c>
      <c r="S2">
        <v>0</v>
      </c>
      <c r="T2">
        <v>1</v>
      </c>
      <c r="U2">
        <f>S2*0.1*F2+T2*0.0625*F2</f>
        <v>0.125</v>
      </c>
    </row>
    <row r="3" spans="1:22" x14ac:dyDescent="0.2">
      <c r="A3" t="s">
        <v>82</v>
      </c>
      <c r="B3" t="s">
        <v>96</v>
      </c>
      <c r="C3">
        <v>1</v>
      </c>
      <c r="D3">
        <f t="shared" ref="D3:D16" si="0">M3/C3</f>
        <v>12</v>
      </c>
      <c r="E3">
        <v>10428</v>
      </c>
      <c r="F3">
        <v>2</v>
      </c>
      <c r="G3" t="s">
        <v>16</v>
      </c>
      <c r="H3" t="s">
        <v>17</v>
      </c>
      <c r="I3" t="s">
        <v>18</v>
      </c>
      <c r="J3">
        <v>1</v>
      </c>
      <c r="K3">
        <v>80</v>
      </c>
      <c r="L3" t="s">
        <v>16</v>
      </c>
      <c r="M3">
        <v>12</v>
      </c>
      <c r="N3">
        <v>24</v>
      </c>
      <c r="O3">
        <v>15</v>
      </c>
      <c r="P3" t="s">
        <v>16</v>
      </c>
      <c r="Q3">
        <v>15</v>
      </c>
      <c r="R3" t="s">
        <v>17</v>
      </c>
      <c r="S3">
        <v>0</v>
      </c>
      <c r="T3">
        <v>1</v>
      </c>
      <c r="U3">
        <f t="shared" ref="U3:U16" si="1">S3*0.1*F3+T3*0.0625*F3</f>
        <v>0.125</v>
      </c>
    </row>
    <row r="4" spans="1:22" x14ac:dyDescent="0.2">
      <c r="A4" t="s">
        <v>83</v>
      </c>
      <c r="B4" t="s">
        <v>97</v>
      </c>
      <c r="C4">
        <v>2</v>
      </c>
      <c r="D4">
        <f t="shared" si="0"/>
        <v>10</v>
      </c>
      <c r="E4">
        <v>10089</v>
      </c>
      <c r="F4">
        <v>2</v>
      </c>
      <c r="G4" t="s">
        <v>16</v>
      </c>
      <c r="H4" t="s">
        <v>17</v>
      </c>
      <c r="I4" t="s">
        <v>18</v>
      </c>
      <c r="J4">
        <v>2</v>
      </c>
      <c r="K4">
        <v>100</v>
      </c>
      <c r="L4" t="s">
        <v>84</v>
      </c>
      <c r="M4">
        <v>20</v>
      </c>
      <c r="N4">
        <v>40</v>
      </c>
      <c r="O4">
        <v>20</v>
      </c>
      <c r="P4" t="s">
        <v>16</v>
      </c>
      <c r="Q4">
        <v>15</v>
      </c>
      <c r="R4" t="s">
        <v>17</v>
      </c>
      <c r="S4">
        <v>0</v>
      </c>
      <c r="T4">
        <v>1</v>
      </c>
      <c r="U4">
        <f t="shared" si="1"/>
        <v>0.125</v>
      </c>
      <c r="V4" t="s">
        <v>85</v>
      </c>
    </row>
    <row r="5" spans="1:22" x14ac:dyDescent="0.2">
      <c r="A5" t="s">
        <v>86</v>
      </c>
      <c r="B5" t="s">
        <v>97</v>
      </c>
      <c r="C5">
        <v>2</v>
      </c>
      <c r="D5">
        <f t="shared" si="0"/>
        <v>7</v>
      </c>
      <c r="E5">
        <v>10429</v>
      </c>
      <c r="F5">
        <v>2</v>
      </c>
      <c r="G5" t="s">
        <v>16</v>
      </c>
      <c r="H5" t="s">
        <v>17</v>
      </c>
      <c r="I5" t="s">
        <v>18</v>
      </c>
      <c r="J5">
        <v>2</v>
      </c>
      <c r="K5">
        <v>93.3</v>
      </c>
      <c r="L5" t="s">
        <v>16</v>
      </c>
      <c r="M5">
        <v>14</v>
      </c>
      <c r="N5">
        <v>28</v>
      </c>
      <c r="O5">
        <v>15</v>
      </c>
      <c r="P5" t="s">
        <v>16</v>
      </c>
      <c r="Q5">
        <v>15</v>
      </c>
      <c r="R5" t="s">
        <v>17</v>
      </c>
      <c r="S5">
        <v>0</v>
      </c>
      <c r="T5">
        <v>1</v>
      </c>
      <c r="U5">
        <f t="shared" si="1"/>
        <v>0.125</v>
      </c>
      <c r="V5" t="s">
        <v>85</v>
      </c>
    </row>
    <row r="6" spans="1:22" x14ac:dyDescent="0.2">
      <c r="A6" t="s">
        <v>87</v>
      </c>
      <c r="B6" t="s">
        <v>63</v>
      </c>
      <c r="C6">
        <v>1</v>
      </c>
      <c r="D6">
        <f t="shared" si="0"/>
        <v>24</v>
      </c>
      <c r="E6">
        <v>10167</v>
      </c>
      <c r="F6">
        <v>2</v>
      </c>
      <c r="G6" t="s">
        <v>16</v>
      </c>
      <c r="H6" t="s">
        <v>17</v>
      </c>
      <c r="I6" t="s">
        <v>18</v>
      </c>
      <c r="J6">
        <v>1</v>
      </c>
      <c r="K6">
        <v>88.9</v>
      </c>
      <c r="L6" t="s">
        <v>16</v>
      </c>
      <c r="M6">
        <v>24</v>
      </c>
      <c r="N6">
        <v>48</v>
      </c>
      <c r="O6">
        <v>27</v>
      </c>
      <c r="P6" t="s">
        <v>16</v>
      </c>
      <c r="Q6">
        <v>17</v>
      </c>
      <c r="R6" t="s">
        <v>17</v>
      </c>
      <c r="S6">
        <v>0</v>
      </c>
      <c r="T6">
        <v>1</v>
      </c>
      <c r="U6">
        <f t="shared" si="1"/>
        <v>0.125</v>
      </c>
    </row>
    <row r="7" spans="1:22" x14ac:dyDescent="0.2">
      <c r="A7" t="s">
        <v>88</v>
      </c>
      <c r="B7" t="s">
        <v>63</v>
      </c>
      <c r="C7">
        <v>1</v>
      </c>
      <c r="D7">
        <f t="shared" si="0"/>
        <v>4</v>
      </c>
      <c r="E7">
        <v>10430</v>
      </c>
      <c r="F7">
        <v>2</v>
      </c>
      <c r="G7" t="s">
        <v>16</v>
      </c>
      <c r="H7" t="s">
        <v>17</v>
      </c>
      <c r="I7" t="s">
        <v>18</v>
      </c>
      <c r="J7">
        <v>1</v>
      </c>
      <c r="K7">
        <v>26.7</v>
      </c>
      <c r="L7" t="s">
        <v>21</v>
      </c>
      <c r="M7">
        <v>4</v>
      </c>
      <c r="N7">
        <v>8</v>
      </c>
      <c r="O7">
        <v>15</v>
      </c>
      <c r="P7" t="s">
        <v>16</v>
      </c>
      <c r="Q7">
        <v>15</v>
      </c>
      <c r="R7" t="s">
        <v>17</v>
      </c>
      <c r="S7">
        <v>0</v>
      </c>
      <c r="T7">
        <v>1</v>
      </c>
      <c r="U7">
        <f t="shared" si="1"/>
        <v>0.125</v>
      </c>
    </row>
    <row r="8" spans="1:22" x14ac:dyDescent="0.2">
      <c r="A8" t="s">
        <v>89</v>
      </c>
      <c r="B8" t="s">
        <v>33</v>
      </c>
      <c r="C8">
        <v>1</v>
      </c>
      <c r="D8">
        <f t="shared" si="0"/>
        <v>15</v>
      </c>
      <c r="E8">
        <v>10165</v>
      </c>
      <c r="F8">
        <v>4</v>
      </c>
      <c r="G8" t="s">
        <v>16</v>
      </c>
      <c r="H8" t="s">
        <v>17</v>
      </c>
      <c r="I8" t="s">
        <v>18</v>
      </c>
      <c r="J8">
        <v>1</v>
      </c>
      <c r="K8">
        <v>100</v>
      </c>
      <c r="L8" t="s">
        <v>84</v>
      </c>
      <c r="M8">
        <v>15</v>
      </c>
      <c r="N8">
        <v>60</v>
      </c>
      <c r="O8">
        <v>15</v>
      </c>
      <c r="P8" t="s">
        <v>16</v>
      </c>
      <c r="Q8">
        <v>15</v>
      </c>
      <c r="R8" t="s">
        <v>17</v>
      </c>
      <c r="S8">
        <v>1</v>
      </c>
      <c r="T8">
        <v>0</v>
      </c>
      <c r="U8">
        <f t="shared" si="1"/>
        <v>0.4</v>
      </c>
    </row>
    <row r="9" spans="1:22" x14ac:dyDescent="0.2">
      <c r="A9" t="s">
        <v>90</v>
      </c>
      <c r="B9" t="s">
        <v>48</v>
      </c>
      <c r="C9">
        <v>1</v>
      </c>
      <c r="D9">
        <f t="shared" si="0"/>
        <v>11</v>
      </c>
      <c r="E9">
        <v>10097</v>
      </c>
      <c r="F9">
        <v>4</v>
      </c>
      <c r="G9" t="s">
        <v>16</v>
      </c>
      <c r="H9" t="s">
        <v>17</v>
      </c>
      <c r="I9" t="s">
        <v>18</v>
      </c>
      <c r="J9">
        <v>1</v>
      </c>
      <c r="K9">
        <v>73.3</v>
      </c>
      <c r="L9" t="s">
        <v>16</v>
      </c>
      <c r="M9">
        <v>11</v>
      </c>
      <c r="N9">
        <v>44</v>
      </c>
      <c r="O9">
        <v>15</v>
      </c>
      <c r="P9" t="s">
        <v>16</v>
      </c>
      <c r="Q9">
        <v>15</v>
      </c>
      <c r="R9" t="s">
        <v>17</v>
      </c>
      <c r="S9">
        <v>1</v>
      </c>
      <c r="T9">
        <v>0</v>
      </c>
      <c r="U9">
        <f t="shared" si="1"/>
        <v>0.4</v>
      </c>
    </row>
    <row r="10" spans="1:22" x14ac:dyDescent="0.2">
      <c r="A10" t="s">
        <v>91</v>
      </c>
      <c r="B10" t="s">
        <v>37</v>
      </c>
      <c r="C10">
        <v>1</v>
      </c>
      <c r="D10">
        <f t="shared" si="0"/>
        <v>7</v>
      </c>
      <c r="E10">
        <v>10172</v>
      </c>
      <c r="F10">
        <v>4</v>
      </c>
      <c r="G10" t="s">
        <v>16</v>
      </c>
      <c r="H10" t="s">
        <v>17</v>
      </c>
      <c r="I10" t="s">
        <v>18</v>
      </c>
      <c r="J10">
        <v>1</v>
      </c>
      <c r="K10">
        <v>46.7</v>
      </c>
      <c r="L10" t="s">
        <v>21</v>
      </c>
      <c r="M10">
        <v>7</v>
      </c>
      <c r="N10">
        <v>28</v>
      </c>
      <c r="O10">
        <v>15</v>
      </c>
      <c r="P10" t="s">
        <v>16</v>
      </c>
      <c r="Q10">
        <v>15</v>
      </c>
      <c r="R10" t="s">
        <v>17</v>
      </c>
      <c r="S10">
        <v>1</v>
      </c>
      <c r="T10">
        <v>0</v>
      </c>
      <c r="U10">
        <f t="shared" si="1"/>
        <v>0.4</v>
      </c>
    </row>
    <row r="11" spans="1:22" x14ac:dyDescent="0.2">
      <c r="A11" t="s">
        <v>92</v>
      </c>
      <c r="B11" t="s">
        <v>42</v>
      </c>
      <c r="C11">
        <v>1</v>
      </c>
      <c r="D11">
        <f t="shared" si="0"/>
        <v>10</v>
      </c>
      <c r="E11">
        <v>10109</v>
      </c>
      <c r="F11">
        <v>4</v>
      </c>
      <c r="G11" t="s">
        <v>16</v>
      </c>
      <c r="H11" t="s">
        <v>17</v>
      </c>
      <c r="I11" t="s">
        <v>18</v>
      </c>
      <c r="J11">
        <v>1</v>
      </c>
      <c r="K11">
        <v>66.7</v>
      </c>
      <c r="L11" t="s">
        <v>21</v>
      </c>
      <c r="M11">
        <v>10</v>
      </c>
      <c r="N11">
        <v>40</v>
      </c>
      <c r="O11">
        <v>15</v>
      </c>
      <c r="P11" t="s">
        <v>16</v>
      </c>
      <c r="Q11">
        <v>15</v>
      </c>
      <c r="R11" t="s">
        <v>17</v>
      </c>
      <c r="S11">
        <v>1</v>
      </c>
      <c r="T11">
        <v>0</v>
      </c>
      <c r="U11">
        <f t="shared" si="1"/>
        <v>0.4</v>
      </c>
    </row>
    <row r="12" spans="1:22" x14ac:dyDescent="0.2">
      <c r="A12" t="s">
        <v>93</v>
      </c>
      <c r="B12" t="s">
        <v>34</v>
      </c>
      <c r="C12">
        <v>1</v>
      </c>
      <c r="D12">
        <f t="shared" si="0"/>
        <v>20</v>
      </c>
      <c r="E12">
        <v>10107</v>
      </c>
      <c r="F12">
        <v>4</v>
      </c>
      <c r="G12" t="s">
        <v>16</v>
      </c>
      <c r="H12" t="s">
        <v>17</v>
      </c>
      <c r="I12" t="s">
        <v>18</v>
      </c>
      <c r="J12">
        <v>1</v>
      </c>
      <c r="K12">
        <v>80</v>
      </c>
      <c r="L12" t="s">
        <v>16</v>
      </c>
      <c r="M12">
        <v>20</v>
      </c>
      <c r="N12">
        <v>80</v>
      </c>
      <c r="O12">
        <v>25</v>
      </c>
      <c r="P12" t="s">
        <v>16</v>
      </c>
      <c r="Q12">
        <v>15</v>
      </c>
      <c r="R12" t="s">
        <v>17</v>
      </c>
      <c r="S12">
        <v>1</v>
      </c>
      <c r="T12">
        <v>0</v>
      </c>
      <c r="U12">
        <f t="shared" si="1"/>
        <v>0.4</v>
      </c>
    </row>
    <row r="13" spans="1:22" x14ac:dyDescent="0.2">
      <c r="A13" t="s">
        <v>54</v>
      </c>
      <c r="B13" t="s">
        <v>55</v>
      </c>
      <c r="C13">
        <v>3</v>
      </c>
      <c r="D13">
        <f t="shared" si="0"/>
        <v>11.666666666666666</v>
      </c>
      <c r="E13">
        <v>10076</v>
      </c>
      <c r="F13">
        <v>6</v>
      </c>
      <c r="G13" t="s">
        <v>16</v>
      </c>
      <c r="H13" t="s">
        <v>17</v>
      </c>
      <c r="I13" t="s">
        <v>18</v>
      </c>
      <c r="J13">
        <v>3</v>
      </c>
      <c r="K13">
        <v>63.6</v>
      </c>
      <c r="L13" t="s">
        <v>21</v>
      </c>
      <c r="M13">
        <v>35</v>
      </c>
      <c r="N13">
        <v>210</v>
      </c>
      <c r="O13">
        <v>55</v>
      </c>
      <c r="P13" t="s">
        <v>16</v>
      </c>
      <c r="Q13">
        <v>25</v>
      </c>
      <c r="R13" t="s">
        <v>17</v>
      </c>
      <c r="S13">
        <v>2</v>
      </c>
      <c r="T13">
        <v>1</v>
      </c>
      <c r="U13">
        <f t="shared" si="1"/>
        <v>1.5750000000000002</v>
      </c>
    </row>
    <row r="14" spans="1:22" x14ac:dyDescent="0.2">
      <c r="A14" t="s">
        <v>56</v>
      </c>
      <c r="B14" t="s">
        <v>57</v>
      </c>
      <c r="C14">
        <v>2</v>
      </c>
      <c r="D14">
        <f t="shared" si="0"/>
        <v>10</v>
      </c>
      <c r="E14">
        <v>10077</v>
      </c>
      <c r="F14">
        <v>6</v>
      </c>
      <c r="G14" t="s">
        <v>16</v>
      </c>
      <c r="H14" t="s">
        <v>17</v>
      </c>
      <c r="I14" t="s">
        <v>18</v>
      </c>
      <c r="J14">
        <v>2</v>
      </c>
      <c r="K14">
        <v>66.7</v>
      </c>
      <c r="L14" t="s">
        <v>21</v>
      </c>
      <c r="M14">
        <v>20</v>
      </c>
      <c r="N14">
        <v>120</v>
      </c>
      <c r="O14">
        <v>30</v>
      </c>
      <c r="P14" t="s">
        <v>16</v>
      </c>
      <c r="Q14">
        <v>15</v>
      </c>
      <c r="R14" t="s">
        <v>17</v>
      </c>
      <c r="S14">
        <v>2</v>
      </c>
      <c r="T14">
        <v>0</v>
      </c>
      <c r="U14">
        <f t="shared" si="1"/>
        <v>1.2000000000000002</v>
      </c>
    </row>
    <row r="15" spans="1:22" x14ac:dyDescent="0.2">
      <c r="A15" t="s">
        <v>94</v>
      </c>
      <c r="B15" t="s">
        <v>60</v>
      </c>
      <c r="C15">
        <v>3</v>
      </c>
      <c r="D15">
        <f t="shared" si="0"/>
        <v>11.666666666666666</v>
      </c>
      <c r="E15">
        <v>10108</v>
      </c>
      <c r="F15">
        <v>6</v>
      </c>
      <c r="G15" t="s">
        <v>16</v>
      </c>
      <c r="H15" t="s">
        <v>17</v>
      </c>
      <c r="I15" t="s">
        <v>18</v>
      </c>
      <c r="J15">
        <v>3</v>
      </c>
      <c r="K15">
        <v>63.6</v>
      </c>
      <c r="L15" t="s">
        <v>21</v>
      </c>
      <c r="M15">
        <v>35</v>
      </c>
      <c r="N15">
        <v>210</v>
      </c>
      <c r="O15">
        <v>55</v>
      </c>
      <c r="P15" t="s">
        <v>16</v>
      </c>
      <c r="Q15">
        <v>25</v>
      </c>
      <c r="R15" t="s">
        <v>17</v>
      </c>
      <c r="S15">
        <v>3</v>
      </c>
      <c r="T15">
        <v>0</v>
      </c>
      <c r="U15">
        <f t="shared" si="1"/>
        <v>1.8000000000000003</v>
      </c>
    </row>
    <row r="16" spans="1:22" x14ac:dyDescent="0.2">
      <c r="A16" t="s">
        <v>95</v>
      </c>
      <c r="B16" t="s">
        <v>40</v>
      </c>
      <c r="C16">
        <v>2</v>
      </c>
      <c r="D16">
        <f t="shared" si="0"/>
        <v>16.5</v>
      </c>
      <c r="E16">
        <v>10166</v>
      </c>
      <c r="F16">
        <v>6</v>
      </c>
      <c r="G16" t="s">
        <v>16</v>
      </c>
      <c r="H16" t="s">
        <v>17</v>
      </c>
      <c r="I16" t="s">
        <v>18</v>
      </c>
      <c r="J16">
        <v>3</v>
      </c>
      <c r="K16">
        <v>82.5</v>
      </c>
      <c r="L16" t="s">
        <v>16</v>
      </c>
      <c r="M16">
        <v>33</v>
      </c>
      <c r="N16">
        <v>198</v>
      </c>
      <c r="O16">
        <v>40</v>
      </c>
      <c r="P16" t="s">
        <v>16</v>
      </c>
      <c r="Q16">
        <v>20</v>
      </c>
      <c r="R16" t="s">
        <v>17</v>
      </c>
      <c r="S16">
        <v>1</v>
      </c>
      <c r="T16">
        <v>1</v>
      </c>
      <c r="U16">
        <f t="shared" si="1"/>
        <v>0.97500000000000009</v>
      </c>
    </row>
    <row r="18" spans="1:21" x14ac:dyDescent="0.2">
      <c r="U18">
        <f>SUM(U2:U16)</f>
        <v>8.2999999999999989</v>
      </c>
    </row>
    <row r="20" spans="1:21" x14ac:dyDescent="0.2">
      <c r="A20" s="1" t="s">
        <v>47</v>
      </c>
      <c r="B20" t="s">
        <v>50</v>
      </c>
    </row>
    <row r="21" spans="1:21" x14ac:dyDescent="0.2">
      <c r="A21" t="s">
        <v>48</v>
      </c>
      <c r="B21">
        <v>2</v>
      </c>
      <c r="C21">
        <f>(D9+D13)/B21</f>
        <v>11.333333333333332</v>
      </c>
    </row>
    <row r="22" spans="1:21" x14ac:dyDescent="0.2">
      <c r="A22" t="s">
        <v>42</v>
      </c>
      <c r="B22">
        <v>2</v>
      </c>
      <c r="C22">
        <f>(D11+D15)/B22</f>
        <v>10.833333333333332</v>
      </c>
    </row>
    <row r="23" spans="1:21" x14ac:dyDescent="0.2">
      <c r="A23" t="s">
        <v>33</v>
      </c>
      <c r="B23">
        <v>2</v>
      </c>
      <c r="C23">
        <f>AVERAGE(D8, D15)</f>
        <v>13.333333333333332</v>
      </c>
    </row>
    <row r="24" spans="1:21" x14ac:dyDescent="0.2">
      <c r="A24" t="s">
        <v>37</v>
      </c>
      <c r="B24">
        <v>2</v>
      </c>
      <c r="C24">
        <f>AVERAGE(D10, D13)</f>
        <v>9.3333333333333321</v>
      </c>
    </row>
    <row r="25" spans="1:21" x14ac:dyDescent="0.2">
      <c r="A25" t="s">
        <v>77</v>
      </c>
      <c r="B25">
        <v>1</v>
      </c>
      <c r="C25">
        <f>D14</f>
        <v>10</v>
      </c>
    </row>
    <row r="26" spans="1:21" x14ac:dyDescent="0.2">
      <c r="A26" t="s">
        <v>49</v>
      </c>
      <c r="B26">
        <v>2</v>
      </c>
      <c r="C26">
        <f>AVERAGE(D15, D16)</f>
        <v>14.083333333333332</v>
      </c>
    </row>
    <row r="27" spans="1:21" x14ac:dyDescent="0.2">
      <c r="A27" t="s">
        <v>34</v>
      </c>
      <c r="B27">
        <v>2</v>
      </c>
      <c r="C27">
        <f>AVERAGE(D14, D12)</f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A23" sqref="A23"/>
    </sheetView>
  </sheetViews>
  <sheetFormatPr defaultRowHeight="12.75" x14ac:dyDescent="0.2"/>
  <cols>
    <col min="1" max="1" width="53.7109375" bestFit="1" customWidth="1"/>
    <col min="2" max="2" width="21" bestFit="1" customWidth="1"/>
    <col min="3" max="4" width="21" customWidth="1"/>
    <col min="5" max="5" width="11.140625" bestFit="1" customWidth="1"/>
    <col min="6" max="6" width="11.85546875" bestFit="1" customWidth="1"/>
    <col min="7" max="7" width="10.140625" bestFit="1" customWidth="1"/>
    <col min="8" max="8" width="9.140625" bestFit="1" customWidth="1"/>
    <col min="9" max="9" width="9.5703125" bestFit="1" customWidth="1"/>
    <col min="10" max="11" width="5" bestFit="1" customWidth="1"/>
    <col min="12" max="12" width="7.28515625" bestFit="1" customWidth="1"/>
    <col min="13" max="13" width="5.42578125" bestFit="1" customWidth="1"/>
    <col min="14" max="14" width="5.5703125" bestFit="1" customWidth="1"/>
    <col min="15" max="15" width="4.5703125" bestFit="1" customWidth="1"/>
    <col min="16" max="16" width="6.7109375" bestFit="1" customWidth="1"/>
    <col min="17" max="17" width="10.85546875" bestFit="1" customWidth="1"/>
    <col min="18" max="18" width="9" bestFit="1" customWidth="1"/>
    <col min="20" max="20" width="15.42578125" bestFit="1" customWidth="1"/>
    <col min="21" max="21" width="14.140625" bestFit="1" customWidth="1"/>
    <col min="22" max="22" width="12.140625" bestFit="1" customWidth="1"/>
  </cols>
  <sheetData>
    <row r="1" spans="1:22" x14ac:dyDescent="0.2">
      <c r="A1" t="s">
        <v>0</v>
      </c>
      <c r="B1" t="s">
        <v>32</v>
      </c>
      <c r="C1" t="s">
        <v>45</v>
      </c>
      <c r="D1" t="s">
        <v>46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T1" t="s">
        <v>98</v>
      </c>
      <c r="U1" t="s">
        <v>99</v>
      </c>
      <c r="V1" t="s">
        <v>100</v>
      </c>
    </row>
    <row r="2" spans="1:22" x14ac:dyDescent="0.2">
      <c r="A2" t="s">
        <v>101</v>
      </c>
      <c r="B2" t="s">
        <v>113</v>
      </c>
      <c r="C2">
        <v>1</v>
      </c>
      <c r="D2">
        <f>M2/C2</f>
        <v>16</v>
      </c>
      <c r="E2">
        <v>30372</v>
      </c>
      <c r="F2">
        <v>2</v>
      </c>
      <c r="G2" t="s">
        <v>16</v>
      </c>
      <c r="H2" t="s">
        <v>17</v>
      </c>
      <c r="I2" t="s">
        <v>18</v>
      </c>
      <c r="J2">
        <v>1</v>
      </c>
      <c r="K2">
        <v>94.1</v>
      </c>
      <c r="L2" t="s">
        <v>16</v>
      </c>
      <c r="M2">
        <v>16</v>
      </c>
      <c r="N2">
        <v>32</v>
      </c>
      <c r="O2">
        <v>17</v>
      </c>
      <c r="P2" t="s">
        <v>16</v>
      </c>
      <c r="Q2">
        <v>15</v>
      </c>
      <c r="R2" t="s">
        <v>17</v>
      </c>
      <c r="T2">
        <v>0</v>
      </c>
      <c r="U2">
        <v>1</v>
      </c>
      <c r="V2">
        <f>T2*0.1*F2+U2*0.0625*F2</f>
        <v>0.125</v>
      </c>
    </row>
    <row r="3" spans="1:22" x14ac:dyDescent="0.2">
      <c r="A3" t="s">
        <v>102</v>
      </c>
      <c r="B3" t="s">
        <v>114</v>
      </c>
      <c r="C3">
        <v>2</v>
      </c>
      <c r="D3">
        <f t="shared" ref="D3:D13" si="0">M3/C3</f>
        <v>10</v>
      </c>
      <c r="E3">
        <v>30133</v>
      </c>
      <c r="F3">
        <v>2</v>
      </c>
      <c r="G3" t="s">
        <v>16</v>
      </c>
      <c r="H3" t="s">
        <v>17</v>
      </c>
      <c r="I3" t="s">
        <v>18</v>
      </c>
      <c r="J3">
        <v>2</v>
      </c>
      <c r="K3">
        <v>66.7</v>
      </c>
      <c r="L3" t="s">
        <v>21</v>
      </c>
      <c r="M3">
        <v>20</v>
      </c>
      <c r="N3">
        <v>40</v>
      </c>
      <c r="O3">
        <v>30</v>
      </c>
      <c r="P3" t="s">
        <v>16</v>
      </c>
      <c r="Q3">
        <v>15</v>
      </c>
      <c r="R3" t="s">
        <v>17</v>
      </c>
      <c r="T3">
        <v>0</v>
      </c>
      <c r="U3">
        <v>2</v>
      </c>
      <c r="V3">
        <f t="shared" ref="V3:V13" si="1">T3*0.1*F3+U3*0.0625*F3</f>
        <v>0.25</v>
      </c>
    </row>
    <row r="4" spans="1:22" x14ac:dyDescent="0.2">
      <c r="A4" t="s">
        <v>103</v>
      </c>
      <c r="B4" t="s">
        <v>115</v>
      </c>
      <c r="C4">
        <v>1</v>
      </c>
      <c r="D4">
        <f t="shared" si="0"/>
        <v>18</v>
      </c>
      <c r="E4">
        <v>30376</v>
      </c>
      <c r="F4">
        <v>2</v>
      </c>
      <c r="G4" t="s">
        <v>16</v>
      </c>
      <c r="H4" t="s">
        <v>17</v>
      </c>
      <c r="I4" t="s">
        <v>18</v>
      </c>
      <c r="J4">
        <v>1</v>
      </c>
      <c r="K4">
        <v>90</v>
      </c>
      <c r="L4" t="s">
        <v>16</v>
      </c>
      <c r="M4">
        <v>18</v>
      </c>
      <c r="N4">
        <v>36</v>
      </c>
      <c r="O4">
        <v>20</v>
      </c>
      <c r="P4" t="s">
        <v>16</v>
      </c>
      <c r="Q4">
        <v>15</v>
      </c>
      <c r="R4" t="s">
        <v>17</v>
      </c>
      <c r="T4">
        <v>0</v>
      </c>
      <c r="U4">
        <v>1</v>
      </c>
      <c r="V4">
        <f t="shared" si="1"/>
        <v>0.125</v>
      </c>
    </row>
    <row r="5" spans="1:22" x14ac:dyDescent="0.2">
      <c r="A5" t="s">
        <v>104</v>
      </c>
      <c r="B5" t="s">
        <v>116</v>
      </c>
      <c r="C5">
        <v>2</v>
      </c>
      <c r="D5">
        <f t="shared" si="0"/>
        <v>8</v>
      </c>
      <c r="E5">
        <v>30375</v>
      </c>
      <c r="F5">
        <v>2</v>
      </c>
      <c r="G5" t="s">
        <v>16</v>
      </c>
      <c r="H5" t="s">
        <v>17</v>
      </c>
      <c r="I5" t="s">
        <v>18</v>
      </c>
      <c r="J5">
        <v>2</v>
      </c>
      <c r="K5">
        <v>80</v>
      </c>
      <c r="L5" t="s">
        <v>16</v>
      </c>
      <c r="M5">
        <v>16</v>
      </c>
      <c r="N5">
        <v>32</v>
      </c>
      <c r="O5">
        <v>20</v>
      </c>
      <c r="P5" t="s">
        <v>16</v>
      </c>
      <c r="Q5">
        <v>15</v>
      </c>
      <c r="R5" t="s">
        <v>17</v>
      </c>
      <c r="T5">
        <v>0</v>
      </c>
      <c r="U5">
        <v>1</v>
      </c>
      <c r="V5">
        <f t="shared" si="1"/>
        <v>0.125</v>
      </c>
    </row>
    <row r="6" spans="1:22" x14ac:dyDescent="0.2">
      <c r="A6" t="s">
        <v>105</v>
      </c>
      <c r="B6" t="s">
        <v>42</v>
      </c>
      <c r="C6">
        <v>1</v>
      </c>
      <c r="D6">
        <f t="shared" si="0"/>
        <v>9</v>
      </c>
      <c r="E6">
        <v>30373</v>
      </c>
      <c r="F6">
        <v>4</v>
      </c>
      <c r="G6" t="s">
        <v>16</v>
      </c>
      <c r="H6" t="s">
        <v>17</v>
      </c>
      <c r="I6" t="s">
        <v>18</v>
      </c>
      <c r="J6">
        <v>1</v>
      </c>
      <c r="K6">
        <v>60</v>
      </c>
      <c r="L6" t="s">
        <v>21</v>
      </c>
      <c r="M6">
        <v>9</v>
      </c>
      <c r="N6">
        <v>36</v>
      </c>
      <c r="O6">
        <v>15</v>
      </c>
      <c r="P6" t="s">
        <v>16</v>
      </c>
      <c r="Q6">
        <v>15</v>
      </c>
      <c r="R6" t="s">
        <v>17</v>
      </c>
      <c r="T6">
        <v>1</v>
      </c>
      <c r="U6">
        <v>0</v>
      </c>
      <c r="V6">
        <f t="shared" si="1"/>
        <v>0.4</v>
      </c>
    </row>
    <row r="7" spans="1:22" x14ac:dyDescent="0.2">
      <c r="A7" t="s">
        <v>106</v>
      </c>
      <c r="B7" t="s">
        <v>33</v>
      </c>
      <c r="C7">
        <v>1</v>
      </c>
      <c r="D7">
        <f t="shared" si="0"/>
        <v>13</v>
      </c>
      <c r="E7">
        <v>30378</v>
      </c>
      <c r="F7">
        <v>4</v>
      </c>
      <c r="G7" t="s">
        <v>16</v>
      </c>
      <c r="H7" t="s">
        <v>17</v>
      </c>
      <c r="I7" t="s">
        <v>18</v>
      </c>
      <c r="J7">
        <v>1</v>
      </c>
      <c r="K7">
        <v>86.7</v>
      </c>
      <c r="L7" t="s">
        <v>16</v>
      </c>
      <c r="M7">
        <v>13</v>
      </c>
      <c r="N7">
        <v>52</v>
      </c>
      <c r="O7">
        <v>15</v>
      </c>
      <c r="P7" t="s">
        <v>16</v>
      </c>
      <c r="Q7">
        <v>15</v>
      </c>
      <c r="R7" t="s">
        <v>17</v>
      </c>
      <c r="T7">
        <v>1</v>
      </c>
      <c r="U7">
        <v>0</v>
      </c>
      <c r="V7">
        <f t="shared" si="1"/>
        <v>0.4</v>
      </c>
    </row>
    <row r="8" spans="1:22" x14ac:dyDescent="0.2">
      <c r="A8" t="s">
        <v>107</v>
      </c>
      <c r="B8" t="s">
        <v>48</v>
      </c>
      <c r="C8">
        <v>1</v>
      </c>
      <c r="D8">
        <f t="shared" si="0"/>
        <v>6</v>
      </c>
      <c r="E8">
        <v>30143</v>
      </c>
      <c r="F8">
        <v>4</v>
      </c>
      <c r="G8" t="s">
        <v>16</v>
      </c>
      <c r="H8" t="s">
        <v>17</v>
      </c>
      <c r="I8" t="s">
        <v>18</v>
      </c>
      <c r="J8">
        <v>1</v>
      </c>
      <c r="K8">
        <v>40</v>
      </c>
      <c r="L8" t="s">
        <v>21</v>
      </c>
      <c r="M8">
        <v>6</v>
      </c>
      <c r="N8">
        <v>24</v>
      </c>
      <c r="O8">
        <v>15</v>
      </c>
      <c r="P8" t="s">
        <v>16</v>
      </c>
      <c r="Q8">
        <v>15</v>
      </c>
      <c r="R8" t="s">
        <v>17</v>
      </c>
      <c r="T8">
        <v>1</v>
      </c>
      <c r="U8">
        <v>0</v>
      </c>
      <c r="V8">
        <f t="shared" si="1"/>
        <v>0.4</v>
      </c>
    </row>
    <row r="9" spans="1:22" x14ac:dyDescent="0.2">
      <c r="A9" t="s">
        <v>108</v>
      </c>
      <c r="B9" t="s">
        <v>37</v>
      </c>
      <c r="C9">
        <v>1</v>
      </c>
      <c r="D9">
        <f t="shared" si="0"/>
        <v>15</v>
      </c>
      <c r="E9">
        <v>30377</v>
      </c>
      <c r="F9">
        <v>4</v>
      </c>
      <c r="G9" t="s">
        <v>16</v>
      </c>
      <c r="H9" t="s">
        <v>17</v>
      </c>
      <c r="I9" t="s">
        <v>18</v>
      </c>
      <c r="J9">
        <v>1</v>
      </c>
      <c r="K9">
        <v>100</v>
      </c>
      <c r="L9" t="s">
        <v>84</v>
      </c>
      <c r="M9">
        <v>15</v>
      </c>
      <c r="N9">
        <v>60</v>
      </c>
      <c r="O9">
        <v>15</v>
      </c>
      <c r="P9" t="s">
        <v>16</v>
      </c>
      <c r="Q9">
        <v>15</v>
      </c>
      <c r="R9" t="s">
        <v>17</v>
      </c>
      <c r="T9">
        <v>1</v>
      </c>
      <c r="U9">
        <v>0</v>
      </c>
      <c r="V9">
        <f t="shared" si="1"/>
        <v>0.4</v>
      </c>
    </row>
    <row r="10" spans="1:22" x14ac:dyDescent="0.2">
      <c r="A10" t="s">
        <v>109</v>
      </c>
      <c r="B10" t="s">
        <v>117</v>
      </c>
      <c r="C10">
        <v>2</v>
      </c>
      <c r="D10">
        <f t="shared" si="0"/>
        <v>10</v>
      </c>
      <c r="E10">
        <v>30374</v>
      </c>
      <c r="F10">
        <v>4</v>
      </c>
      <c r="G10" t="s">
        <v>16</v>
      </c>
      <c r="H10" t="s">
        <v>17</v>
      </c>
      <c r="I10" t="s">
        <v>18</v>
      </c>
      <c r="J10">
        <v>2</v>
      </c>
      <c r="K10">
        <v>66.7</v>
      </c>
      <c r="L10" t="s">
        <v>21</v>
      </c>
      <c r="M10">
        <v>20</v>
      </c>
      <c r="N10">
        <v>80</v>
      </c>
      <c r="O10">
        <v>30</v>
      </c>
      <c r="P10" t="s">
        <v>16</v>
      </c>
      <c r="Q10">
        <v>15</v>
      </c>
      <c r="R10" t="s">
        <v>17</v>
      </c>
      <c r="T10">
        <v>1</v>
      </c>
      <c r="U10">
        <v>1</v>
      </c>
      <c r="V10">
        <f t="shared" si="1"/>
        <v>0.65</v>
      </c>
    </row>
    <row r="11" spans="1:22" x14ac:dyDescent="0.2">
      <c r="A11" t="s">
        <v>110</v>
      </c>
      <c r="B11" t="s">
        <v>118</v>
      </c>
      <c r="C11">
        <v>3</v>
      </c>
      <c r="D11">
        <f t="shared" si="0"/>
        <v>16.666666666666668</v>
      </c>
      <c r="E11">
        <v>30149</v>
      </c>
      <c r="F11">
        <v>6</v>
      </c>
      <c r="G11" t="s">
        <v>16</v>
      </c>
      <c r="H11" t="s">
        <v>17</v>
      </c>
      <c r="I11" t="s">
        <v>18</v>
      </c>
      <c r="J11">
        <v>3</v>
      </c>
      <c r="K11">
        <v>90.9</v>
      </c>
      <c r="L11" t="s">
        <v>16</v>
      </c>
      <c r="M11">
        <v>50</v>
      </c>
      <c r="N11">
        <v>300</v>
      </c>
      <c r="O11">
        <v>55</v>
      </c>
      <c r="P11" t="s">
        <v>16</v>
      </c>
      <c r="Q11">
        <v>25</v>
      </c>
      <c r="R11" t="s">
        <v>17</v>
      </c>
      <c r="T11">
        <v>3</v>
      </c>
      <c r="U11">
        <v>0</v>
      </c>
      <c r="V11">
        <f t="shared" si="1"/>
        <v>1.8000000000000003</v>
      </c>
    </row>
    <row r="12" spans="1:22" x14ac:dyDescent="0.2">
      <c r="A12" t="s">
        <v>111</v>
      </c>
      <c r="B12" t="s">
        <v>119</v>
      </c>
      <c r="C12">
        <v>3</v>
      </c>
      <c r="D12">
        <f t="shared" si="0"/>
        <v>12.333333333333334</v>
      </c>
      <c r="E12">
        <v>30046</v>
      </c>
      <c r="F12">
        <v>6</v>
      </c>
      <c r="G12" t="s">
        <v>16</v>
      </c>
      <c r="H12" t="s">
        <v>17</v>
      </c>
      <c r="I12" t="s">
        <v>18</v>
      </c>
      <c r="J12">
        <v>3</v>
      </c>
      <c r="K12">
        <v>67.3</v>
      </c>
      <c r="L12" t="s">
        <v>21</v>
      </c>
      <c r="M12">
        <v>37</v>
      </c>
      <c r="N12">
        <v>222</v>
      </c>
      <c r="O12">
        <v>55</v>
      </c>
      <c r="P12" t="s">
        <v>16</v>
      </c>
      <c r="Q12">
        <v>25</v>
      </c>
      <c r="R12" t="s">
        <v>17</v>
      </c>
      <c r="T12">
        <v>2</v>
      </c>
      <c r="U12">
        <v>1</v>
      </c>
      <c r="V12">
        <f t="shared" si="1"/>
        <v>1.5750000000000002</v>
      </c>
    </row>
    <row r="13" spans="1:22" x14ac:dyDescent="0.2">
      <c r="A13" t="s">
        <v>112</v>
      </c>
      <c r="B13" t="s">
        <v>120</v>
      </c>
      <c r="C13">
        <v>2</v>
      </c>
      <c r="D13">
        <f t="shared" si="0"/>
        <v>10</v>
      </c>
      <c r="E13">
        <v>30047</v>
      </c>
      <c r="F13">
        <v>6</v>
      </c>
      <c r="G13" t="s">
        <v>16</v>
      </c>
      <c r="H13" t="s">
        <v>17</v>
      </c>
      <c r="I13" t="s">
        <v>18</v>
      </c>
      <c r="J13">
        <v>2</v>
      </c>
      <c r="K13">
        <v>66.7</v>
      </c>
      <c r="L13" t="s">
        <v>21</v>
      </c>
      <c r="M13">
        <v>20</v>
      </c>
      <c r="N13">
        <v>120</v>
      </c>
      <c r="O13">
        <v>30</v>
      </c>
      <c r="P13" t="s">
        <v>16</v>
      </c>
      <c r="Q13">
        <v>15</v>
      </c>
      <c r="R13" t="s">
        <v>17</v>
      </c>
      <c r="T13">
        <v>1</v>
      </c>
      <c r="U13">
        <v>1</v>
      </c>
      <c r="V13">
        <f t="shared" si="1"/>
        <v>0.97500000000000009</v>
      </c>
    </row>
    <row r="15" spans="1:22" x14ac:dyDescent="0.2">
      <c r="V15">
        <f>SUM(V2:V13)</f>
        <v>7.2249999999999996</v>
      </c>
    </row>
    <row r="18" spans="1:3" x14ac:dyDescent="0.2">
      <c r="A18" s="1" t="s">
        <v>47</v>
      </c>
      <c r="B18" t="s">
        <v>50</v>
      </c>
    </row>
    <row r="19" spans="1:3" x14ac:dyDescent="0.2">
      <c r="A19" t="s">
        <v>48</v>
      </c>
      <c r="B19">
        <v>2</v>
      </c>
      <c r="C19">
        <f>(D8+D11)/B19</f>
        <v>11.333333333333334</v>
      </c>
    </row>
    <row r="20" spans="1:3" x14ac:dyDescent="0.2">
      <c r="A20" t="s">
        <v>42</v>
      </c>
      <c r="B20">
        <v>2</v>
      </c>
      <c r="C20">
        <f>AVERAGE(D6, D12)</f>
        <v>10.666666666666668</v>
      </c>
    </row>
    <row r="21" spans="1:3" x14ac:dyDescent="0.2">
      <c r="A21" t="s">
        <v>33</v>
      </c>
      <c r="B21">
        <v>2</v>
      </c>
      <c r="C21">
        <f>AVERAGE(D7, D11)</f>
        <v>14.833333333333334</v>
      </c>
    </row>
    <row r="22" spans="1:3" x14ac:dyDescent="0.2">
      <c r="A22" t="s">
        <v>37</v>
      </c>
      <c r="B22">
        <v>2</v>
      </c>
      <c r="C22">
        <f>AVERAGE(D9, D13)</f>
        <v>12.5</v>
      </c>
    </row>
    <row r="23" spans="1:3" x14ac:dyDescent="0.2">
      <c r="A23" t="s">
        <v>77</v>
      </c>
      <c r="B23">
        <v>1</v>
      </c>
      <c r="C23">
        <f>D11</f>
        <v>16.666666666666668</v>
      </c>
    </row>
    <row r="24" spans="1:3" x14ac:dyDescent="0.2">
      <c r="A24" t="s">
        <v>49</v>
      </c>
      <c r="B24">
        <v>0</v>
      </c>
    </row>
    <row r="25" spans="1:3" x14ac:dyDescent="0.2">
      <c r="A25" t="s">
        <v>34</v>
      </c>
      <c r="B25">
        <v>2</v>
      </c>
      <c r="C25">
        <f>AVERAGE(D12, D10)</f>
        <v>11.166666666666668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B34" sqref="B34"/>
    </sheetView>
  </sheetViews>
  <sheetFormatPr defaultRowHeight="12.75" x14ac:dyDescent="0.2"/>
  <cols>
    <col min="1" max="1" width="46.5703125" bestFit="1" customWidth="1"/>
    <col min="2" max="2" width="46.5703125" customWidth="1"/>
    <col min="3" max="3" width="11" bestFit="1" customWidth="1"/>
    <col min="4" max="4" width="16" bestFit="1" customWidth="1"/>
    <col min="5" max="5" width="6" bestFit="1" customWidth="1"/>
    <col min="6" max="6" width="15.42578125" bestFit="1" customWidth="1"/>
    <col min="7" max="7" width="11.85546875" bestFit="1" customWidth="1"/>
    <col min="8" max="8" width="11.42578125" bestFit="1" customWidth="1"/>
    <col min="9" max="9" width="9.5703125" bestFit="1" customWidth="1"/>
    <col min="10" max="10" width="5" bestFit="1" customWidth="1"/>
    <col min="11" max="11" width="6" bestFit="1" customWidth="1"/>
    <col min="12" max="12" width="7.28515625" bestFit="1" customWidth="1"/>
    <col min="13" max="13" width="5.42578125" bestFit="1" customWidth="1"/>
    <col min="14" max="14" width="5.5703125" bestFit="1" customWidth="1"/>
    <col min="15" max="15" width="4.5703125" bestFit="1" customWidth="1"/>
    <col min="16" max="16" width="6.7109375" bestFit="1" customWidth="1"/>
    <col min="17" max="17" width="10.85546875" bestFit="1" customWidth="1"/>
    <col min="18" max="18" width="9" bestFit="1" customWidth="1"/>
    <col min="20" max="20" width="15.140625" bestFit="1" customWidth="1"/>
    <col min="21" max="21" width="14.7109375" bestFit="1" customWidth="1"/>
    <col min="22" max="22" width="12.140625" bestFit="1" customWidth="1"/>
  </cols>
  <sheetData>
    <row r="1" spans="1:22" x14ac:dyDescent="0.2">
      <c r="A1" t="s">
        <v>0</v>
      </c>
      <c r="B1" t="s">
        <v>32</v>
      </c>
      <c r="C1" t="s">
        <v>45</v>
      </c>
      <c r="D1" t="s">
        <v>53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T1" t="s">
        <v>78</v>
      </c>
      <c r="U1" t="s">
        <v>79</v>
      </c>
      <c r="V1" t="s">
        <v>100</v>
      </c>
    </row>
    <row r="2" spans="1:22" x14ac:dyDescent="0.2">
      <c r="A2" t="s">
        <v>121</v>
      </c>
      <c r="B2" t="s">
        <v>44</v>
      </c>
      <c r="C2">
        <v>1</v>
      </c>
      <c r="D2">
        <f>M2/C2</f>
        <v>16</v>
      </c>
      <c r="E2">
        <v>20234</v>
      </c>
      <c r="F2">
        <v>2</v>
      </c>
      <c r="G2" t="s">
        <v>16</v>
      </c>
      <c r="H2" t="s">
        <v>17</v>
      </c>
      <c r="I2" t="s">
        <v>18</v>
      </c>
      <c r="J2">
        <v>1</v>
      </c>
      <c r="K2">
        <v>106.7</v>
      </c>
      <c r="L2" t="s">
        <v>64</v>
      </c>
      <c r="M2">
        <v>16</v>
      </c>
      <c r="N2">
        <v>32</v>
      </c>
      <c r="O2">
        <v>15</v>
      </c>
      <c r="P2" t="s">
        <v>16</v>
      </c>
      <c r="Q2">
        <v>15</v>
      </c>
      <c r="R2" t="s">
        <v>17</v>
      </c>
      <c r="T2">
        <v>0</v>
      </c>
      <c r="U2">
        <v>1</v>
      </c>
      <c r="V2">
        <f>T2*0.1*F2+U2*0.0625*F2</f>
        <v>0.125</v>
      </c>
    </row>
    <row r="3" spans="1:22" x14ac:dyDescent="0.2">
      <c r="A3" t="s">
        <v>122</v>
      </c>
      <c r="B3" t="s">
        <v>96</v>
      </c>
      <c r="C3">
        <v>1</v>
      </c>
      <c r="D3">
        <f t="shared" ref="D3:D13" si="0">M3/C3</f>
        <v>17</v>
      </c>
      <c r="E3">
        <v>20128</v>
      </c>
      <c r="F3">
        <v>2</v>
      </c>
      <c r="G3" t="s">
        <v>16</v>
      </c>
      <c r="H3" t="s">
        <v>17</v>
      </c>
      <c r="I3" t="s">
        <v>18</v>
      </c>
      <c r="J3">
        <v>1</v>
      </c>
      <c r="K3">
        <v>94.4</v>
      </c>
      <c r="L3" t="s">
        <v>16</v>
      </c>
      <c r="M3">
        <v>17</v>
      </c>
      <c r="N3">
        <v>34</v>
      </c>
      <c r="O3">
        <v>18</v>
      </c>
      <c r="P3" t="s">
        <v>16</v>
      </c>
      <c r="Q3">
        <v>15</v>
      </c>
      <c r="R3" t="s">
        <v>17</v>
      </c>
      <c r="T3">
        <v>0</v>
      </c>
      <c r="U3">
        <v>1</v>
      </c>
      <c r="V3">
        <f t="shared" ref="V3:V13" si="1">T3*0.1*F3+U3*0.0625*F3</f>
        <v>0.125</v>
      </c>
    </row>
    <row r="4" spans="1:22" x14ac:dyDescent="0.2">
      <c r="A4" t="s">
        <v>123</v>
      </c>
      <c r="B4" t="s">
        <v>42</v>
      </c>
      <c r="C4">
        <v>1</v>
      </c>
      <c r="D4">
        <f t="shared" si="0"/>
        <v>16</v>
      </c>
      <c r="E4" t="s">
        <v>20</v>
      </c>
      <c r="F4">
        <v>2</v>
      </c>
      <c r="G4" t="s">
        <v>16</v>
      </c>
      <c r="H4" t="s">
        <v>16</v>
      </c>
      <c r="I4" t="s">
        <v>18</v>
      </c>
      <c r="J4">
        <v>1</v>
      </c>
      <c r="K4">
        <v>80</v>
      </c>
      <c r="L4" t="s">
        <v>16</v>
      </c>
      <c r="M4">
        <v>16</v>
      </c>
      <c r="N4">
        <v>34</v>
      </c>
      <c r="O4">
        <v>20</v>
      </c>
      <c r="P4" t="s">
        <v>16</v>
      </c>
      <c r="Q4">
        <v>20</v>
      </c>
      <c r="R4" t="s">
        <v>16</v>
      </c>
      <c r="T4">
        <v>1</v>
      </c>
      <c r="U4">
        <v>0</v>
      </c>
      <c r="V4">
        <f t="shared" si="1"/>
        <v>0.2</v>
      </c>
    </row>
    <row r="5" spans="1:22" x14ac:dyDescent="0.2">
      <c r="A5" t="s">
        <v>124</v>
      </c>
      <c r="B5" t="s">
        <v>129</v>
      </c>
      <c r="C5">
        <v>1</v>
      </c>
      <c r="D5">
        <f t="shared" si="0"/>
        <v>15</v>
      </c>
      <c r="E5">
        <v>20161</v>
      </c>
      <c r="F5">
        <v>2</v>
      </c>
      <c r="G5" t="s">
        <v>16</v>
      </c>
      <c r="H5" t="s">
        <v>17</v>
      </c>
      <c r="I5" t="s">
        <v>18</v>
      </c>
      <c r="J5">
        <v>1</v>
      </c>
      <c r="K5">
        <v>100</v>
      </c>
      <c r="L5" t="s">
        <v>84</v>
      </c>
      <c r="M5">
        <v>15</v>
      </c>
      <c r="N5">
        <v>30</v>
      </c>
      <c r="O5">
        <v>15</v>
      </c>
      <c r="P5" t="s">
        <v>16</v>
      </c>
      <c r="Q5">
        <v>15</v>
      </c>
      <c r="R5" t="s">
        <v>17</v>
      </c>
      <c r="T5">
        <v>0</v>
      </c>
      <c r="U5">
        <v>1</v>
      </c>
      <c r="V5">
        <f t="shared" si="1"/>
        <v>0.125</v>
      </c>
    </row>
    <row r="6" spans="1:22" x14ac:dyDescent="0.2">
      <c r="A6" t="s">
        <v>125</v>
      </c>
      <c r="B6" t="s">
        <v>130</v>
      </c>
      <c r="C6">
        <v>1</v>
      </c>
      <c r="D6">
        <f t="shared" si="0"/>
        <v>16</v>
      </c>
      <c r="E6">
        <v>20065</v>
      </c>
      <c r="F6">
        <v>2</v>
      </c>
      <c r="G6" t="s">
        <v>16</v>
      </c>
      <c r="H6" t="s">
        <v>17</v>
      </c>
      <c r="I6" t="s">
        <v>18</v>
      </c>
      <c r="J6">
        <v>1</v>
      </c>
      <c r="K6">
        <v>106.7</v>
      </c>
      <c r="L6" t="s">
        <v>64</v>
      </c>
      <c r="M6">
        <v>16</v>
      </c>
      <c r="N6">
        <v>32</v>
      </c>
      <c r="O6">
        <v>15</v>
      </c>
      <c r="P6" t="s">
        <v>16</v>
      </c>
      <c r="Q6">
        <v>15</v>
      </c>
      <c r="R6" t="s">
        <v>17</v>
      </c>
      <c r="T6">
        <v>0</v>
      </c>
      <c r="U6">
        <v>1</v>
      </c>
      <c r="V6">
        <f t="shared" si="1"/>
        <v>0.125</v>
      </c>
    </row>
    <row r="7" spans="1:22" x14ac:dyDescent="0.2">
      <c r="A7" t="s">
        <v>65</v>
      </c>
      <c r="B7" t="s">
        <v>33</v>
      </c>
      <c r="C7">
        <v>1</v>
      </c>
      <c r="D7">
        <f t="shared" si="0"/>
        <v>16</v>
      </c>
      <c r="E7">
        <v>20141</v>
      </c>
      <c r="F7">
        <v>4</v>
      </c>
      <c r="G7" t="s">
        <v>16</v>
      </c>
      <c r="H7" t="s">
        <v>17</v>
      </c>
      <c r="I7" t="s">
        <v>18</v>
      </c>
      <c r="J7">
        <v>1</v>
      </c>
      <c r="K7">
        <v>80</v>
      </c>
      <c r="L7" t="s">
        <v>16</v>
      </c>
      <c r="M7">
        <v>16</v>
      </c>
      <c r="N7">
        <v>64</v>
      </c>
      <c r="O7">
        <v>20</v>
      </c>
      <c r="P7" t="s">
        <v>16</v>
      </c>
      <c r="Q7">
        <v>15</v>
      </c>
      <c r="R7" t="s">
        <v>17</v>
      </c>
      <c r="T7">
        <v>1</v>
      </c>
      <c r="U7">
        <v>0</v>
      </c>
      <c r="V7">
        <f t="shared" si="1"/>
        <v>0.4</v>
      </c>
    </row>
    <row r="8" spans="1:22" x14ac:dyDescent="0.2">
      <c r="A8" t="s">
        <v>126</v>
      </c>
      <c r="B8" t="s">
        <v>34</v>
      </c>
      <c r="C8">
        <v>1</v>
      </c>
      <c r="D8">
        <f t="shared" si="0"/>
        <v>22</v>
      </c>
      <c r="E8">
        <v>20143</v>
      </c>
      <c r="F8">
        <v>4</v>
      </c>
      <c r="G8" t="s">
        <v>16</v>
      </c>
      <c r="H8" t="s">
        <v>17</v>
      </c>
      <c r="I8" t="s">
        <v>18</v>
      </c>
      <c r="J8">
        <v>1</v>
      </c>
      <c r="K8">
        <v>73.3</v>
      </c>
      <c r="L8" t="s">
        <v>16</v>
      </c>
      <c r="M8">
        <v>22</v>
      </c>
      <c r="N8">
        <v>88</v>
      </c>
      <c r="O8">
        <v>30</v>
      </c>
      <c r="P8" t="s">
        <v>16</v>
      </c>
      <c r="Q8">
        <v>15</v>
      </c>
      <c r="R8" t="s">
        <v>17</v>
      </c>
      <c r="T8">
        <v>1</v>
      </c>
      <c r="U8">
        <v>0</v>
      </c>
      <c r="V8">
        <f t="shared" si="1"/>
        <v>0.4</v>
      </c>
    </row>
    <row r="9" spans="1:22" x14ac:dyDescent="0.2">
      <c r="A9" t="s">
        <v>70</v>
      </c>
      <c r="B9" t="s">
        <v>37</v>
      </c>
      <c r="C9">
        <v>1</v>
      </c>
      <c r="D9">
        <f t="shared" si="0"/>
        <v>12</v>
      </c>
      <c r="E9">
        <v>20064</v>
      </c>
      <c r="F9">
        <v>4</v>
      </c>
      <c r="G9" t="s">
        <v>16</v>
      </c>
      <c r="H9" t="s">
        <v>17</v>
      </c>
      <c r="I9" t="s">
        <v>18</v>
      </c>
      <c r="J9">
        <v>1</v>
      </c>
      <c r="K9">
        <v>80</v>
      </c>
      <c r="L9" t="s">
        <v>16</v>
      </c>
      <c r="M9">
        <v>12</v>
      </c>
      <c r="N9">
        <v>48</v>
      </c>
      <c r="O9">
        <v>15</v>
      </c>
      <c r="P9" t="s">
        <v>16</v>
      </c>
      <c r="Q9">
        <v>15</v>
      </c>
      <c r="R9" t="s">
        <v>17</v>
      </c>
      <c r="T9">
        <v>1</v>
      </c>
      <c r="U9">
        <v>0</v>
      </c>
      <c r="V9">
        <f t="shared" si="1"/>
        <v>0.4</v>
      </c>
    </row>
    <row r="10" spans="1:22" x14ac:dyDescent="0.2">
      <c r="A10" t="s">
        <v>127</v>
      </c>
      <c r="B10" t="s">
        <v>48</v>
      </c>
      <c r="C10">
        <v>1</v>
      </c>
      <c r="D10">
        <f t="shared" si="0"/>
        <v>13</v>
      </c>
      <c r="E10" t="s">
        <v>20</v>
      </c>
      <c r="F10">
        <v>4</v>
      </c>
      <c r="G10" t="s">
        <v>16</v>
      </c>
      <c r="H10" t="s">
        <v>16</v>
      </c>
      <c r="I10" t="s">
        <v>18</v>
      </c>
      <c r="J10">
        <v>1</v>
      </c>
      <c r="K10">
        <v>52</v>
      </c>
      <c r="L10" t="s">
        <v>21</v>
      </c>
      <c r="M10">
        <v>13</v>
      </c>
      <c r="N10">
        <v>52</v>
      </c>
      <c r="O10">
        <v>25</v>
      </c>
      <c r="P10" t="s">
        <v>16</v>
      </c>
      <c r="Q10">
        <v>20</v>
      </c>
      <c r="R10" t="s">
        <v>16</v>
      </c>
      <c r="T10">
        <v>1</v>
      </c>
      <c r="U10">
        <v>0</v>
      </c>
      <c r="V10">
        <f t="shared" si="1"/>
        <v>0.4</v>
      </c>
    </row>
    <row r="11" spans="1:22" x14ac:dyDescent="0.2">
      <c r="A11" t="s">
        <v>54</v>
      </c>
      <c r="B11" t="s">
        <v>118</v>
      </c>
      <c r="C11">
        <v>3</v>
      </c>
      <c r="D11">
        <f t="shared" si="0"/>
        <v>15.333333333333334</v>
      </c>
      <c r="E11">
        <v>20015</v>
      </c>
      <c r="F11">
        <v>6</v>
      </c>
      <c r="G11" t="s">
        <v>16</v>
      </c>
      <c r="H11" t="s">
        <v>17</v>
      </c>
      <c r="I11" t="s">
        <v>18</v>
      </c>
      <c r="J11">
        <v>3</v>
      </c>
      <c r="K11">
        <v>92</v>
      </c>
      <c r="L11" t="s">
        <v>16</v>
      </c>
      <c r="M11">
        <v>46</v>
      </c>
      <c r="N11">
        <v>276</v>
      </c>
      <c r="O11">
        <v>50</v>
      </c>
      <c r="P11" t="s">
        <v>16</v>
      </c>
      <c r="Q11">
        <v>25</v>
      </c>
      <c r="R11" t="s">
        <v>17</v>
      </c>
      <c r="T11">
        <v>3</v>
      </c>
      <c r="U11">
        <v>0</v>
      </c>
      <c r="V11">
        <f t="shared" si="1"/>
        <v>1.8000000000000003</v>
      </c>
    </row>
    <row r="12" spans="1:22" x14ac:dyDescent="0.2">
      <c r="A12" t="s">
        <v>59</v>
      </c>
      <c r="B12" t="s">
        <v>131</v>
      </c>
      <c r="C12">
        <v>3</v>
      </c>
      <c r="D12">
        <f t="shared" si="0"/>
        <v>12.666666666666666</v>
      </c>
      <c r="E12">
        <v>20129</v>
      </c>
      <c r="F12">
        <v>6</v>
      </c>
      <c r="G12" t="s">
        <v>16</v>
      </c>
      <c r="H12" t="s">
        <v>17</v>
      </c>
      <c r="I12" t="s">
        <v>18</v>
      </c>
      <c r="J12">
        <v>4</v>
      </c>
      <c r="K12">
        <v>69.099999999999994</v>
      </c>
      <c r="L12" t="s">
        <v>21</v>
      </c>
      <c r="M12">
        <v>38</v>
      </c>
      <c r="N12">
        <v>228</v>
      </c>
      <c r="O12">
        <v>55</v>
      </c>
      <c r="P12" t="s">
        <v>16</v>
      </c>
      <c r="Q12">
        <v>25</v>
      </c>
      <c r="R12" t="s">
        <v>17</v>
      </c>
      <c r="T12">
        <v>2</v>
      </c>
      <c r="U12">
        <v>1</v>
      </c>
      <c r="V12">
        <f t="shared" si="1"/>
        <v>1.5750000000000002</v>
      </c>
    </row>
    <row r="13" spans="1:22" x14ac:dyDescent="0.2">
      <c r="A13" t="s">
        <v>128</v>
      </c>
      <c r="B13" t="s">
        <v>132</v>
      </c>
      <c r="C13">
        <v>2</v>
      </c>
      <c r="D13">
        <f t="shared" si="0"/>
        <v>10</v>
      </c>
      <c r="E13">
        <v>20130</v>
      </c>
      <c r="F13">
        <v>6</v>
      </c>
      <c r="G13" t="s">
        <v>16</v>
      </c>
      <c r="H13" t="s">
        <v>17</v>
      </c>
      <c r="I13" t="s">
        <v>18</v>
      </c>
      <c r="J13">
        <v>2</v>
      </c>
      <c r="K13">
        <v>66.7</v>
      </c>
      <c r="L13" t="s">
        <v>21</v>
      </c>
      <c r="M13">
        <v>20</v>
      </c>
      <c r="N13">
        <v>120</v>
      </c>
      <c r="O13">
        <v>30</v>
      </c>
      <c r="P13" t="s">
        <v>16</v>
      </c>
      <c r="Q13">
        <v>15</v>
      </c>
      <c r="R13" t="s">
        <v>17</v>
      </c>
      <c r="T13">
        <v>1</v>
      </c>
      <c r="U13">
        <v>1</v>
      </c>
      <c r="V13">
        <f t="shared" si="1"/>
        <v>0.97500000000000009</v>
      </c>
    </row>
    <row r="15" spans="1:22" x14ac:dyDescent="0.2">
      <c r="V15">
        <f>SUM(V2:V13)</f>
        <v>6.65</v>
      </c>
    </row>
    <row r="16" spans="1:22" x14ac:dyDescent="0.2">
      <c r="A16" s="1" t="s">
        <v>47</v>
      </c>
    </row>
    <row r="17" spans="1:2" x14ac:dyDescent="0.2">
      <c r="A17" t="s">
        <v>48</v>
      </c>
      <c r="B17">
        <f>AVERAGE(D10:D11)</f>
        <v>14.166666666666668</v>
      </c>
    </row>
    <row r="18" spans="1:2" x14ac:dyDescent="0.2">
      <c r="A18" t="s">
        <v>42</v>
      </c>
      <c r="B18">
        <f>AVERAGE(D4, D12)</f>
        <v>14.333333333333332</v>
      </c>
    </row>
    <row r="19" spans="1:2" x14ac:dyDescent="0.2">
      <c r="A19" t="s">
        <v>33</v>
      </c>
      <c r="B19">
        <f>AVERAGE(D7, D11)</f>
        <v>15.666666666666668</v>
      </c>
    </row>
    <row r="20" spans="1:2" x14ac:dyDescent="0.2">
      <c r="A20" t="s">
        <v>37</v>
      </c>
      <c r="B20">
        <f>AVERAGE(D13, D9)</f>
        <v>11</v>
      </c>
    </row>
    <row r="21" spans="1:2" x14ac:dyDescent="0.2">
      <c r="A21" t="s">
        <v>77</v>
      </c>
      <c r="B21">
        <f>D11</f>
        <v>15.333333333333334</v>
      </c>
    </row>
    <row r="22" spans="1:2" x14ac:dyDescent="0.2">
      <c r="A22" t="s">
        <v>49</v>
      </c>
      <c r="B22">
        <f>AVERAGE(D12)</f>
        <v>12.666666666666666</v>
      </c>
    </row>
    <row r="23" spans="1:2" x14ac:dyDescent="0.2">
      <c r="A23" t="s">
        <v>34</v>
      </c>
      <c r="B23">
        <f>AVERAGE(D8)</f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B23" sqref="B23"/>
    </sheetView>
  </sheetViews>
  <sheetFormatPr defaultColWidth="9" defaultRowHeight="12.75" x14ac:dyDescent="0.2"/>
  <cols>
    <col min="1" max="2" width="50.7109375" customWidth="1"/>
    <col min="3" max="3" width="11" bestFit="1" customWidth="1"/>
    <col min="4" max="4" width="15.7109375" bestFit="1" customWidth="1"/>
    <col min="5" max="5" width="19" bestFit="1" customWidth="1"/>
    <col min="6" max="7" width="10.140625" bestFit="1" customWidth="1"/>
    <col min="8" max="8" width="9.140625" bestFit="1" customWidth="1"/>
    <col min="9" max="9" width="9.5703125" bestFit="1" customWidth="1"/>
    <col min="10" max="11" width="5" bestFit="1" customWidth="1"/>
    <col min="12" max="12" width="7.28515625" bestFit="1" customWidth="1"/>
    <col min="13" max="13" width="5.42578125" bestFit="1" customWidth="1"/>
    <col min="14" max="14" width="5.5703125" bestFit="1" customWidth="1"/>
    <col min="15" max="15" width="4.5703125" bestFit="1" customWidth="1"/>
    <col min="16" max="16" width="6.7109375" bestFit="1" customWidth="1"/>
    <col min="17" max="17" width="10.85546875" bestFit="1" customWidth="1"/>
    <col min="20" max="20" width="15.140625" bestFit="1" customWidth="1"/>
    <col min="21" max="21" width="14.7109375" bestFit="1" customWidth="1"/>
    <col min="22" max="22" width="10.85546875" bestFit="1" customWidth="1"/>
  </cols>
  <sheetData>
    <row r="1" spans="1:22" x14ac:dyDescent="0.2">
      <c r="A1" t="s">
        <v>0</v>
      </c>
      <c r="B1" t="s">
        <v>32</v>
      </c>
      <c r="C1" t="s">
        <v>45</v>
      </c>
      <c r="D1" t="s">
        <v>46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T1" t="s">
        <v>133</v>
      </c>
      <c r="U1" t="s">
        <v>79</v>
      </c>
      <c r="V1" t="s">
        <v>134</v>
      </c>
    </row>
    <row r="2" spans="1:22" x14ac:dyDescent="0.2">
      <c r="A2" t="s">
        <v>15</v>
      </c>
      <c r="B2" t="s">
        <v>48</v>
      </c>
      <c r="C2">
        <v>1</v>
      </c>
      <c r="D2">
        <f>M2/C2</f>
        <v>22</v>
      </c>
      <c r="E2">
        <v>10067</v>
      </c>
      <c r="F2">
        <v>4</v>
      </c>
      <c r="G2" t="s">
        <v>16</v>
      </c>
      <c r="H2" t="s">
        <v>17</v>
      </c>
      <c r="I2" t="s">
        <v>18</v>
      </c>
      <c r="J2">
        <v>1</v>
      </c>
      <c r="K2">
        <v>88</v>
      </c>
      <c r="L2" t="s">
        <v>16</v>
      </c>
      <c r="M2">
        <v>22</v>
      </c>
      <c r="N2">
        <v>88</v>
      </c>
      <c r="O2">
        <v>25</v>
      </c>
      <c r="P2" t="s">
        <v>16</v>
      </c>
      <c r="Q2">
        <v>15</v>
      </c>
      <c r="R2" t="s">
        <v>17</v>
      </c>
      <c r="T2">
        <v>1</v>
      </c>
      <c r="U2">
        <v>0</v>
      </c>
      <c r="V2">
        <f>T2*F2*0.1 + U2*F2*0.0625</f>
        <v>0.4</v>
      </c>
    </row>
    <row r="3" spans="1:22" x14ac:dyDescent="0.2">
      <c r="A3" t="s">
        <v>135</v>
      </c>
      <c r="B3" t="s">
        <v>33</v>
      </c>
      <c r="C3">
        <v>1</v>
      </c>
      <c r="D3">
        <f t="shared" ref="D3:D14" si="0">M3/C3</f>
        <v>9</v>
      </c>
      <c r="E3">
        <v>10035</v>
      </c>
      <c r="F3">
        <v>4</v>
      </c>
      <c r="G3" t="s">
        <v>16</v>
      </c>
      <c r="H3" t="s">
        <v>17</v>
      </c>
      <c r="I3" t="s">
        <v>18</v>
      </c>
      <c r="J3">
        <v>1</v>
      </c>
      <c r="K3">
        <v>60</v>
      </c>
      <c r="L3" t="s">
        <v>21</v>
      </c>
      <c r="M3">
        <v>9</v>
      </c>
      <c r="N3">
        <v>36</v>
      </c>
      <c r="O3">
        <v>15</v>
      </c>
      <c r="P3" t="s">
        <v>16</v>
      </c>
      <c r="Q3">
        <v>15</v>
      </c>
      <c r="R3" t="s">
        <v>17</v>
      </c>
      <c r="T3">
        <v>1</v>
      </c>
      <c r="U3">
        <v>0</v>
      </c>
      <c r="V3">
        <f t="shared" ref="V3:V14" si="1">T3*F3*0.1 + U3*F3*0.0625</f>
        <v>0.4</v>
      </c>
    </row>
    <row r="4" spans="1:22" x14ac:dyDescent="0.2">
      <c r="A4" t="s">
        <v>54</v>
      </c>
      <c r="B4" t="s">
        <v>118</v>
      </c>
      <c r="C4">
        <v>3</v>
      </c>
      <c r="D4">
        <f t="shared" si="0"/>
        <v>15</v>
      </c>
      <c r="E4">
        <v>10052</v>
      </c>
      <c r="F4">
        <v>6</v>
      </c>
      <c r="G4" t="s">
        <v>16</v>
      </c>
      <c r="H4" t="s">
        <v>17</v>
      </c>
      <c r="I4" t="s">
        <v>18</v>
      </c>
      <c r="J4">
        <v>3</v>
      </c>
      <c r="K4">
        <v>81.8</v>
      </c>
      <c r="L4" t="s">
        <v>16</v>
      </c>
      <c r="M4">
        <v>45</v>
      </c>
      <c r="N4">
        <v>270</v>
      </c>
      <c r="O4">
        <v>55</v>
      </c>
      <c r="P4" t="s">
        <v>16</v>
      </c>
      <c r="Q4">
        <v>25</v>
      </c>
      <c r="R4" t="s">
        <v>17</v>
      </c>
      <c r="T4">
        <v>3</v>
      </c>
      <c r="U4">
        <v>0</v>
      </c>
      <c r="V4">
        <f t="shared" si="1"/>
        <v>1.8</v>
      </c>
    </row>
    <row r="5" spans="1:22" x14ac:dyDescent="0.2">
      <c r="A5" t="s">
        <v>94</v>
      </c>
      <c r="B5" t="s">
        <v>144</v>
      </c>
      <c r="C5">
        <v>3</v>
      </c>
      <c r="D5">
        <f t="shared" si="0"/>
        <v>14</v>
      </c>
      <c r="E5">
        <v>10042</v>
      </c>
      <c r="F5">
        <v>6</v>
      </c>
      <c r="G5" t="s">
        <v>16</v>
      </c>
      <c r="H5" t="s">
        <v>17</v>
      </c>
      <c r="I5" t="s">
        <v>18</v>
      </c>
      <c r="J5">
        <v>3</v>
      </c>
      <c r="K5">
        <v>76.400000000000006</v>
      </c>
      <c r="L5" t="s">
        <v>16</v>
      </c>
      <c r="M5">
        <v>42</v>
      </c>
      <c r="N5">
        <v>252</v>
      </c>
      <c r="O5">
        <v>55</v>
      </c>
      <c r="P5" t="s">
        <v>16</v>
      </c>
      <c r="Q5">
        <v>25</v>
      </c>
      <c r="R5" t="s">
        <v>17</v>
      </c>
      <c r="T5">
        <v>3</v>
      </c>
      <c r="U5">
        <v>0</v>
      </c>
      <c r="V5">
        <f t="shared" si="1"/>
        <v>1.8</v>
      </c>
    </row>
    <row r="6" spans="1:22" x14ac:dyDescent="0.2">
      <c r="A6" t="s">
        <v>136</v>
      </c>
      <c r="B6" t="s">
        <v>132</v>
      </c>
      <c r="C6">
        <v>2</v>
      </c>
      <c r="D6">
        <f t="shared" si="0"/>
        <v>11</v>
      </c>
      <c r="E6">
        <v>10043</v>
      </c>
      <c r="F6">
        <v>6</v>
      </c>
      <c r="G6" t="s">
        <v>16</v>
      </c>
      <c r="H6" t="s">
        <v>17</v>
      </c>
      <c r="I6" t="s">
        <v>18</v>
      </c>
      <c r="J6">
        <v>2</v>
      </c>
      <c r="K6">
        <v>88</v>
      </c>
      <c r="L6" t="s">
        <v>16</v>
      </c>
      <c r="M6">
        <v>22</v>
      </c>
      <c r="N6">
        <v>132</v>
      </c>
      <c r="O6">
        <v>25</v>
      </c>
      <c r="P6" t="s">
        <v>16</v>
      </c>
      <c r="Q6">
        <v>15</v>
      </c>
      <c r="R6" t="s">
        <v>17</v>
      </c>
      <c r="T6">
        <v>1</v>
      </c>
      <c r="U6">
        <v>1</v>
      </c>
      <c r="V6">
        <f t="shared" si="1"/>
        <v>0.97500000000000009</v>
      </c>
    </row>
    <row r="7" spans="1:22" x14ac:dyDescent="0.2">
      <c r="A7" t="s">
        <v>137</v>
      </c>
      <c r="B7" t="s">
        <v>42</v>
      </c>
      <c r="C7">
        <v>1</v>
      </c>
      <c r="D7">
        <f t="shared" si="0"/>
        <v>8</v>
      </c>
      <c r="E7">
        <v>10101</v>
      </c>
      <c r="F7">
        <v>4</v>
      </c>
      <c r="G7" t="s">
        <v>16</v>
      </c>
      <c r="H7" t="s">
        <v>17</v>
      </c>
      <c r="I7" t="s">
        <v>18</v>
      </c>
      <c r="J7">
        <v>1</v>
      </c>
      <c r="K7">
        <v>53.3</v>
      </c>
      <c r="L7" t="s">
        <v>21</v>
      </c>
      <c r="M7">
        <v>8</v>
      </c>
      <c r="N7">
        <v>32</v>
      </c>
      <c r="O7">
        <v>15</v>
      </c>
      <c r="P7" t="s">
        <v>16</v>
      </c>
      <c r="Q7">
        <v>15</v>
      </c>
      <c r="R7" t="s">
        <v>17</v>
      </c>
      <c r="T7">
        <v>1</v>
      </c>
      <c r="U7">
        <v>0</v>
      </c>
      <c r="V7">
        <f t="shared" si="1"/>
        <v>0.4</v>
      </c>
    </row>
    <row r="8" spans="1:22" x14ac:dyDescent="0.2">
      <c r="A8" t="s">
        <v>138</v>
      </c>
      <c r="B8" t="s">
        <v>37</v>
      </c>
      <c r="C8">
        <v>1</v>
      </c>
      <c r="D8">
        <f t="shared" si="0"/>
        <v>13</v>
      </c>
      <c r="E8">
        <v>10079</v>
      </c>
      <c r="F8">
        <v>4</v>
      </c>
      <c r="G8" t="s">
        <v>16</v>
      </c>
      <c r="H8" t="s">
        <v>17</v>
      </c>
      <c r="I8" t="s">
        <v>18</v>
      </c>
      <c r="J8">
        <v>1</v>
      </c>
      <c r="K8">
        <v>86.7</v>
      </c>
      <c r="L8" t="s">
        <v>16</v>
      </c>
      <c r="M8">
        <v>13</v>
      </c>
      <c r="N8">
        <v>52</v>
      </c>
      <c r="O8">
        <v>15</v>
      </c>
      <c r="P8" t="s">
        <v>16</v>
      </c>
      <c r="Q8">
        <v>15</v>
      </c>
      <c r="R8" t="s">
        <v>17</v>
      </c>
      <c r="T8">
        <v>1</v>
      </c>
      <c r="U8">
        <v>0</v>
      </c>
      <c r="V8">
        <f t="shared" si="1"/>
        <v>0.4</v>
      </c>
    </row>
    <row r="9" spans="1:22" x14ac:dyDescent="0.2">
      <c r="A9" t="s">
        <v>139</v>
      </c>
      <c r="B9" t="s">
        <v>69</v>
      </c>
      <c r="C9">
        <v>1</v>
      </c>
      <c r="D9">
        <f t="shared" si="0"/>
        <v>12</v>
      </c>
      <c r="E9" t="s">
        <v>20</v>
      </c>
      <c r="F9">
        <v>4</v>
      </c>
      <c r="G9" t="s">
        <v>16</v>
      </c>
      <c r="H9" t="s">
        <v>16</v>
      </c>
      <c r="I9" t="s">
        <v>18</v>
      </c>
      <c r="J9">
        <v>1</v>
      </c>
      <c r="K9">
        <v>60</v>
      </c>
      <c r="L9" t="s">
        <v>21</v>
      </c>
      <c r="M9">
        <v>12</v>
      </c>
      <c r="N9">
        <v>48</v>
      </c>
      <c r="O9">
        <v>20</v>
      </c>
      <c r="P9" t="s">
        <v>16</v>
      </c>
      <c r="Q9">
        <v>20</v>
      </c>
      <c r="R9" t="s">
        <v>16</v>
      </c>
      <c r="T9">
        <v>0</v>
      </c>
      <c r="U9">
        <v>1</v>
      </c>
      <c r="V9">
        <f t="shared" si="1"/>
        <v>0.25</v>
      </c>
    </row>
    <row r="10" spans="1:22" x14ac:dyDescent="0.2">
      <c r="A10" t="s">
        <v>140</v>
      </c>
      <c r="B10" t="s">
        <v>63</v>
      </c>
      <c r="C10">
        <v>1</v>
      </c>
      <c r="D10">
        <f t="shared" si="0"/>
        <v>15</v>
      </c>
      <c r="E10">
        <v>10107</v>
      </c>
      <c r="F10">
        <v>2</v>
      </c>
      <c r="G10" t="s">
        <v>16</v>
      </c>
      <c r="H10" t="s">
        <v>17</v>
      </c>
      <c r="I10" t="s">
        <v>18</v>
      </c>
      <c r="J10">
        <v>1</v>
      </c>
      <c r="K10">
        <v>75</v>
      </c>
      <c r="L10" t="s">
        <v>16</v>
      </c>
      <c r="M10">
        <v>15</v>
      </c>
      <c r="N10">
        <v>30</v>
      </c>
      <c r="O10">
        <v>20</v>
      </c>
      <c r="P10" t="s">
        <v>16</v>
      </c>
      <c r="Q10">
        <v>15</v>
      </c>
      <c r="R10" t="s">
        <v>17</v>
      </c>
      <c r="T10">
        <v>0</v>
      </c>
      <c r="U10">
        <v>1</v>
      </c>
      <c r="V10">
        <f t="shared" si="1"/>
        <v>0.125</v>
      </c>
    </row>
    <row r="11" spans="1:22" x14ac:dyDescent="0.2">
      <c r="A11" t="s">
        <v>141</v>
      </c>
      <c r="B11" t="s">
        <v>145</v>
      </c>
      <c r="C11">
        <v>2</v>
      </c>
      <c r="D11">
        <f t="shared" si="0"/>
        <v>13</v>
      </c>
      <c r="E11">
        <v>10108</v>
      </c>
      <c r="F11">
        <v>4</v>
      </c>
      <c r="G11" t="s">
        <v>16</v>
      </c>
      <c r="H11" t="s">
        <v>17</v>
      </c>
      <c r="I11" t="s">
        <v>18</v>
      </c>
      <c r="J11">
        <v>2</v>
      </c>
      <c r="K11">
        <v>74.3</v>
      </c>
      <c r="L11" t="s">
        <v>16</v>
      </c>
      <c r="M11">
        <v>26</v>
      </c>
      <c r="N11">
        <v>104</v>
      </c>
      <c r="O11">
        <v>35</v>
      </c>
      <c r="P11" t="s">
        <v>16</v>
      </c>
      <c r="Q11">
        <v>15</v>
      </c>
      <c r="R11" t="s">
        <v>17</v>
      </c>
      <c r="T11">
        <v>1</v>
      </c>
      <c r="U11">
        <v>1</v>
      </c>
      <c r="V11">
        <f t="shared" si="1"/>
        <v>0.65</v>
      </c>
    </row>
    <row r="12" spans="1:22" x14ac:dyDescent="0.2">
      <c r="A12" t="s">
        <v>103</v>
      </c>
      <c r="B12" t="s">
        <v>115</v>
      </c>
      <c r="C12">
        <v>1</v>
      </c>
      <c r="D12">
        <f t="shared" si="0"/>
        <v>13</v>
      </c>
      <c r="E12">
        <v>10112</v>
      </c>
      <c r="F12">
        <v>2</v>
      </c>
      <c r="G12" t="s">
        <v>16</v>
      </c>
      <c r="H12" t="s">
        <v>17</v>
      </c>
      <c r="I12" t="s">
        <v>18</v>
      </c>
      <c r="J12">
        <v>3</v>
      </c>
      <c r="K12">
        <v>86.7</v>
      </c>
      <c r="L12" t="s">
        <v>16</v>
      </c>
      <c r="M12">
        <v>13</v>
      </c>
      <c r="N12">
        <v>26</v>
      </c>
      <c r="O12">
        <v>15</v>
      </c>
      <c r="P12" t="s">
        <v>16</v>
      </c>
      <c r="Q12">
        <v>15</v>
      </c>
      <c r="R12" t="s">
        <v>17</v>
      </c>
      <c r="T12">
        <v>0</v>
      </c>
      <c r="U12">
        <v>1</v>
      </c>
      <c r="V12">
        <f t="shared" si="1"/>
        <v>0.125</v>
      </c>
    </row>
    <row r="13" spans="1:22" x14ac:dyDescent="0.2">
      <c r="A13" t="s">
        <v>142</v>
      </c>
      <c r="B13" t="s">
        <v>146</v>
      </c>
      <c r="C13">
        <v>1</v>
      </c>
      <c r="D13">
        <f t="shared" si="0"/>
        <v>9</v>
      </c>
      <c r="E13">
        <v>10093</v>
      </c>
      <c r="F13">
        <v>2</v>
      </c>
      <c r="G13" t="s">
        <v>16</v>
      </c>
      <c r="H13" t="s">
        <v>17</v>
      </c>
      <c r="I13" t="s">
        <v>18</v>
      </c>
      <c r="J13">
        <v>1</v>
      </c>
      <c r="K13">
        <v>60</v>
      </c>
      <c r="L13" t="s">
        <v>21</v>
      </c>
      <c r="M13">
        <v>9</v>
      </c>
      <c r="N13">
        <v>18</v>
      </c>
      <c r="O13">
        <v>15</v>
      </c>
      <c r="P13" t="s">
        <v>16</v>
      </c>
      <c r="Q13">
        <v>15</v>
      </c>
      <c r="R13" t="s">
        <v>17</v>
      </c>
      <c r="T13">
        <v>0</v>
      </c>
      <c r="U13">
        <v>1</v>
      </c>
      <c r="V13">
        <f t="shared" si="1"/>
        <v>0.125</v>
      </c>
    </row>
    <row r="14" spans="1:22" x14ac:dyDescent="0.2">
      <c r="A14" t="s">
        <v>143</v>
      </c>
      <c r="B14" t="s">
        <v>147</v>
      </c>
      <c r="C14">
        <v>1</v>
      </c>
      <c r="D14">
        <f t="shared" si="0"/>
        <v>14</v>
      </c>
      <c r="E14">
        <v>10077</v>
      </c>
      <c r="F14">
        <v>2</v>
      </c>
      <c r="G14" t="s">
        <v>16</v>
      </c>
      <c r="H14" t="s">
        <v>17</v>
      </c>
      <c r="I14" t="s">
        <v>18</v>
      </c>
      <c r="J14">
        <v>2</v>
      </c>
      <c r="K14">
        <v>70</v>
      </c>
      <c r="L14" t="s">
        <v>16</v>
      </c>
      <c r="M14">
        <v>14</v>
      </c>
      <c r="N14">
        <v>28</v>
      </c>
      <c r="O14">
        <v>20</v>
      </c>
      <c r="P14" t="s">
        <v>16</v>
      </c>
      <c r="Q14">
        <v>15</v>
      </c>
      <c r="R14" t="s">
        <v>17</v>
      </c>
      <c r="T14">
        <v>0</v>
      </c>
      <c r="U14">
        <v>1</v>
      </c>
      <c r="V14">
        <f t="shared" si="1"/>
        <v>0.125</v>
      </c>
    </row>
    <row r="17" spans="1:22" x14ac:dyDescent="0.2">
      <c r="V17">
        <f>SUM(V2:V14)</f>
        <v>7.5750000000000011</v>
      </c>
    </row>
    <row r="19" spans="1:22" x14ac:dyDescent="0.2">
      <c r="A19" s="1" t="s">
        <v>47</v>
      </c>
    </row>
    <row r="20" spans="1:22" x14ac:dyDescent="0.2">
      <c r="A20" t="s">
        <v>48</v>
      </c>
      <c r="B20">
        <f>AVERAGE(D2, D4)</f>
        <v>18.5</v>
      </c>
    </row>
    <row r="21" spans="1:22" x14ac:dyDescent="0.2">
      <c r="A21" t="s">
        <v>42</v>
      </c>
      <c r="B21">
        <f>AVERAGE(D5, D7)</f>
        <v>11</v>
      </c>
    </row>
    <row r="22" spans="1:22" x14ac:dyDescent="0.2">
      <c r="A22" t="s">
        <v>33</v>
      </c>
      <c r="B22">
        <f>AVERAGE(D3, D4)</f>
        <v>12</v>
      </c>
    </row>
    <row r="23" spans="1:22" x14ac:dyDescent="0.2">
      <c r="A23" t="s">
        <v>37</v>
      </c>
      <c r="B23">
        <f>AVERAGE(D6, D8)</f>
        <v>12</v>
      </c>
    </row>
    <row r="24" spans="1:22" x14ac:dyDescent="0.2">
      <c r="A24" t="s">
        <v>77</v>
      </c>
      <c r="B24">
        <f>D4</f>
        <v>15</v>
      </c>
    </row>
    <row r="25" spans="1:22" x14ac:dyDescent="0.2">
      <c r="A25" t="s">
        <v>49</v>
      </c>
      <c r="B25">
        <f>AVERAGE(D5)</f>
        <v>14</v>
      </c>
    </row>
    <row r="26" spans="1:22" x14ac:dyDescent="0.2">
      <c r="A26" t="s">
        <v>34</v>
      </c>
      <c r="B26">
        <f>AVERAGE(D5, D11)</f>
        <v>13.5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spring_20</vt:lpstr>
      <vt:lpstr>winter_20</vt:lpstr>
      <vt:lpstr>fall_19</vt:lpstr>
      <vt:lpstr>spring_19</vt:lpstr>
      <vt:lpstr>winter_19</vt:lpstr>
      <vt:lpstr>fall_18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2020-06-03T17:09:22Z</dcterms:created>
  <dcterms:modified xsi:type="dcterms:W3CDTF">2020-06-03T18:28:48Z</dcterms:modified>
</cp:coreProperties>
</file>