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575" windowHeight="11715"/>
  </bookViews>
  <sheets>
    <sheet name="APPLIED for MPA FA" sheetId="2" r:id="rId1"/>
    <sheet name="DNC&amp;Defund" sheetId="4" r:id="rId2"/>
    <sheet name="DNC-Applied for MPA FA, not adm" sheetId="5" r:id="rId3"/>
    <sheet name="Rationale" sheetId="3" r:id="rId4"/>
    <sheet name="16-17 Rationale" sheetId="6" r:id="rId5"/>
  </sheets>
  <calcPr calcId="145621"/>
</workbook>
</file>

<file path=xl/calcChain.xml><?xml version="1.0" encoding="utf-8"?>
<calcChain xmlns="http://schemas.openxmlformats.org/spreadsheetml/2006/main">
  <c r="AA40" i="2" l="1"/>
  <c r="O43" i="2" l="1"/>
  <c r="O47" i="2" s="1"/>
  <c r="N43" i="2"/>
  <c r="N47" i="2" s="1"/>
  <c r="I43" i="2"/>
  <c r="I47" i="2" s="1"/>
  <c r="G43" i="2"/>
  <c r="G47" i="2" s="1"/>
  <c r="F43" i="2"/>
  <c r="F47" i="2" s="1"/>
  <c r="E30" i="2"/>
  <c r="E43" i="2"/>
  <c r="E47" i="2" s="1"/>
  <c r="K30" i="2" l="1"/>
  <c r="K13" i="2"/>
  <c r="T27" i="2"/>
  <c r="T34" i="2"/>
  <c r="T19" i="2"/>
  <c r="T35" i="2"/>
  <c r="T33" i="2"/>
  <c r="T29" i="2"/>
  <c r="T22" i="2"/>
  <c r="T21" i="2"/>
  <c r="T12" i="2"/>
  <c r="T11" i="2"/>
  <c r="T38" i="2"/>
  <c r="T32" i="2"/>
  <c r="T31" i="2"/>
  <c r="T28" i="2"/>
  <c r="T26" i="2"/>
  <c r="T25" i="2"/>
  <c r="T24" i="2"/>
  <c r="T23" i="2"/>
  <c r="T17" i="2"/>
  <c r="T16" i="2"/>
  <c r="T15" i="2"/>
  <c r="T14" i="2"/>
  <c r="T36" i="2"/>
  <c r="T18" i="2"/>
  <c r="T10" i="2"/>
  <c r="T37" i="2"/>
  <c r="T20" i="2"/>
  <c r="T39" i="2"/>
  <c r="R43" i="2" l="1"/>
  <c r="V20" i="3"/>
  <c r="V18" i="3"/>
  <c r="X16" i="3"/>
  <c r="W16" i="3"/>
  <c r="X15" i="3"/>
  <c r="W15" i="3"/>
  <c r="X14" i="3"/>
  <c r="W14" i="3"/>
  <c r="X13" i="3"/>
  <c r="W13" i="3"/>
  <c r="X12" i="3"/>
  <c r="W12" i="3"/>
  <c r="X11" i="3"/>
  <c r="W11" i="3"/>
  <c r="X10" i="3"/>
  <c r="W10" i="3"/>
  <c r="X20" i="3" l="1"/>
  <c r="X18" i="3"/>
  <c r="W20" i="3"/>
  <c r="W18" i="3"/>
  <c r="Q43" i="2"/>
  <c r="P43" i="2"/>
  <c r="T30" i="2"/>
  <c r="K43" i="2"/>
  <c r="K47" i="2" s="1"/>
  <c r="E17" i="3"/>
  <c r="E20" i="3" s="1"/>
  <c r="C17" i="3"/>
  <c r="C20" i="3" s="1"/>
  <c r="Q14" i="3"/>
  <c r="J16" i="3" s="1"/>
  <c r="J15" i="3"/>
  <c r="H15" i="3"/>
  <c r="P14" i="3"/>
  <c r="H16" i="3" s="1"/>
  <c r="V36" i="3"/>
  <c r="V34" i="3"/>
  <c r="X32" i="3"/>
  <c r="W32" i="3"/>
  <c r="X31" i="3"/>
  <c r="W31" i="3"/>
  <c r="X30" i="3"/>
  <c r="W30" i="3"/>
  <c r="X29" i="3"/>
  <c r="W29" i="3"/>
  <c r="X28" i="3"/>
  <c r="W28" i="3"/>
  <c r="X27" i="3"/>
  <c r="W27" i="3"/>
  <c r="X26" i="3"/>
  <c r="W26" i="3"/>
  <c r="T13" i="2" l="1"/>
  <c r="R45" i="2"/>
  <c r="R47" i="2" s="1"/>
  <c r="H17" i="3"/>
  <c r="H20" i="3" s="1"/>
  <c r="J17" i="3"/>
  <c r="J20" i="3" s="1"/>
  <c r="X36" i="3"/>
  <c r="X34" i="3"/>
  <c r="W36" i="3"/>
  <c r="W34" i="3"/>
</calcChain>
</file>

<file path=xl/sharedStrings.xml><?xml version="1.0" encoding="utf-8"?>
<sst xmlns="http://schemas.openxmlformats.org/spreadsheetml/2006/main" count="1367" uniqueCount="745">
  <si>
    <t>stu id</t>
  </si>
  <si>
    <t>middle name</t>
  </si>
  <si>
    <t>last name</t>
  </si>
  <si>
    <t>street1</t>
  </si>
  <si>
    <t>city</t>
  </si>
  <si>
    <t>state</t>
  </si>
  <si>
    <t>zip</t>
  </si>
  <si>
    <t>start term</t>
  </si>
  <si>
    <t>eligible</t>
  </si>
  <si>
    <t>fafsa rec'd</t>
  </si>
  <si>
    <t>family contribution</t>
  </si>
  <si>
    <t>unmet need</t>
  </si>
  <si>
    <t>WA</t>
  </si>
  <si>
    <t>N</t>
  </si>
  <si>
    <t/>
  </si>
  <si>
    <t>AS</t>
  </si>
  <si>
    <t>2017-01-26</t>
  </si>
  <si>
    <t>Olympia</t>
  </si>
  <si>
    <t>Emily</t>
  </si>
  <si>
    <t>R</t>
  </si>
  <si>
    <t>Somerville</t>
  </si>
  <si>
    <t>Christopher</t>
  </si>
  <si>
    <t>D</t>
  </si>
  <si>
    <t>CA</t>
  </si>
  <si>
    <t>2017-01-17</t>
  </si>
  <si>
    <t>Elizabeth</t>
  </si>
  <si>
    <t>2017-02-01</t>
  </si>
  <si>
    <t>Lacey</t>
  </si>
  <si>
    <t>2017-02-02</t>
  </si>
  <si>
    <t>Tumwater</t>
  </si>
  <si>
    <t>2017-01-30</t>
  </si>
  <si>
    <t>Jessica</t>
  </si>
  <si>
    <t>Jean</t>
  </si>
  <si>
    <t>Shelton</t>
  </si>
  <si>
    <t>Marie</t>
  </si>
  <si>
    <t>Tacoma</t>
  </si>
  <si>
    <t>2016-10-05</t>
  </si>
  <si>
    <t>Andrew</t>
  </si>
  <si>
    <t>David</t>
  </si>
  <si>
    <t>2017-01-31</t>
  </si>
  <si>
    <t>E</t>
  </si>
  <si>
    <t>Scott</t>
  </si>
  <si>
    <t>2017-01-19</t>
  </si>
  <si>
    <t>Mary</t>
  </si>
  <si>
    <t>Lakewood</t>
  </si>
  <si>
    <t>Nicole</t>
  </si>
  <si>
    <t>M</t>
  </si>
  <si>
    <t>Heather</t>
  </si>
  <si>
    <t>2016-11-04</t>
  </si>
  <si>
    <t>William</t>
  </si>
  <si>
    <t>Tyler</t>
  </si>
  <si>
    <t>A00351974</t>
  </si>
  <si>
    <t>Rhianna</t>
  </si>
  <si>
    <t>Malinee</t>
  </si>
  <si>
    <t>Hruska</t>
  </si>
  <si>
    <t>Joseph</t>
  </si>
  <si>
    <t>2017-01-09</t>
  </si>
  <si>
    <t>2017-01-25</t>
  </si>
  <si>
    <t>H</t>
  </si>
  <si>
    <t>Kyle</t>
  </si>
  <si>
    <t>2016-11-07</t>
  </si>
  <si>
    <t>A</t>
  </si>
  <si>
    <t>James</t>
  </si>
  <si>
    <t>Jacob</t>
  </si>
  <si>
    <t>Daniel</t>
  </si>
  <si>
    <t>Amanda</t>
  </si>
  <si>
    <t>2016-12-05</t>
  </si>
  <si>
    <t>Jade</t>
  </si>
  <si>
    <t>Lucy</t>
  </si>
  <si>
    <t>Edward</t>
  </si>
  <si>
    <t>Jeremy</t>
  </si>
  <si>
    <t>2017-01-03</t>
  </si>
  <si>
    <t>Brittany</t>
  </si>
  <si>
    <t>2016-10-11</t>
  </si>
  <si>
    <t>J</t>
  </si>
  <si>
    <t>Theresa</t>
  </si>
  <si>
    <t>Michael</t>
  </si>
  <si>
    <t>L</t>
  </si>
  <si>
    <t>2016-11-14</t>
  </si>
  <si>
    <t>Renee</t>
  </si>
  <si>
    <t>West</t>
  </si>
  <si>
    <t>Christina</t>
  </si>
  <si>
    <t>Lee</t>
  </si>
  <si>
    <t>2017-01-06</t>
  </si>
  <si>
    <t>Erin</t>
  </si>
  <si>
    <t>Colleen</t>
  </si>
  <si>
    <t>2016-10-03</t>
  </si>
  <si>
    <t>2017-01-23</t>
  </si>
  <si>
    <t>2016-12-21</t>
  </si>
  <si>
    <t>Martin</t>
  </si>
  <si>
    <t>Mullen</t>
  </si>
  <si>
    <t>C</t>
  </si>
  <si>
    <t>Jordan</t>
  </si>
  <si>
    <t>Evan</t>
  </si>
  <si>
    <t>A00234722</t>
  </si>
  <si>
    <t>Hannah</t>
  </si>
  <si>
    <t>Andrews</t>
  </si>
  <si>
    <t>IS</t>
  </si>
  <si>
    <t>A00357280</t>
  </si>
  <si>
    <t>Ahmed</t>
  </si>
  <si>
    <t>Hassan</t>
  </si>
  <si>
    <t>Barakat</t>
  </si>
  <si>
    <t>Karen</t>
  </si>
  <si>
    <t>A00282001</t>
  </si>
  <si>
    <t>Liberty</t>
  </si>
  <si>
    <t>Ruby</t>
  </si>
  <si>
    <t>Black</t>
  </si>
  <si>
    <t>A00101603</t>
  </si>
  <si>
    <t>Karama</t>
  </si>
  <si>
    <t>Kattsina</t>
  </si>
  <si>
    <t>Blackhorn</t>
  </si>
  <si>
    <t>blakar28@evergreen.edu</t>
  </si>
  <si>
    <t>410 Jefferson St</t>
  </si>
  <si>
    <t>A00330212</t>
  </si>
  <si>
    <t>Maureen</t>
  </si>
  <si>
    <t>Blankenship</t>
  </si>
  <si>
    <t>blathe22@evergreen.edu</t>
  </si>
  <si>
    <t>PO Box 1946</t>
  </si>
  <si>
    <t>98507-1946</t>
  </si>
  <si>
    <t>A00160510</t>
  </si>
  <si>
    <t>Alfonso</t>
  </si>
  <si>
    <t>Adam</t>
  </si>
  <si>
    <t>Botana</t>
  </si>
  <si>
    <t>abotana@gmail.com</t>
  </si>
  <si>
    <t>501 Rogers Street SW</t>
  </si>
  <si>
    <t>2017-03-20</t>
  </si>
  <si>
    <t>A00407502</t>
  </si>
  <si>
    <t>Erika</t>
  </si>
  <si>
    <t>Boyd</t>
  </si>
  <si>
    <t>A00224153</t>
  </si>
  <si>
    <t>Oliver</t>
  </si>
  <si>
    <t>Brittain</t>
  </si>
  <si>
    <t>A00407506</t>
  </si>
  <si>
    <t>Theadora</t>
  </si>
  <si>
    <t>Byrd</t>
  </si>
  <si>
    <t>A00399005</t>
  </si>
  <si>
    <t>Shannon</t>
  </si>
  <si>
    <t>O</t>
  </si>
  <si>
    <t>Campbell</t>
  </si>
  <si>
    <t>campbesh@evergreen.edu</t>
  </si>
  <si>
    <t>1125 12th Ave SE</t>
  </si>
  <si>
    <t>A00407510</t>
  </si>
  <si>
    <t>Cantrell</t>
  </si>
  <si>
    <t>A00309181</t>
  </si>
  <si>
    <t>Andrea</t>
  </si>
  <si>
    <t>Katherine Marcella</t>
  </si>
  <si>
    <t>Capere</t>
  </si>
  <si>
    <t>capand01@evergreen.edu</t>
  </si>
  <si>
    <t>4526 6th Ave</t>
  </si>
  <si>
    <t>2016-12-15</t>
  </si>
  <si>
    <t>A00407514</t>
  </si>
  <si>
    <t>Holy</t>
  </si>
  <si>
    <t>Chea</t>
  </si>
  <si>
    <t>holychea07@gmail.com</t>
  </si>
  <si>
    <t>6651 Sonia Street</t>
  </si>
  <si>
    <t>A00279200</t>
  </si>
  <si>
    <t>McInnis</t>
  </si>
  <si>
    <t>Christensen</t>
  </si>
  <si>
    <t>A00258268</t>
  </si>
  <si>
    <t>Kiara</t>
  </si>
  <si>
    <t>Dee</t>
  </si>
  <si>
    <t>Daniels</t>
  </si>
  <si>
    <t>dankia24@evergreen.edu</t>
  </si>
  <si>
    <t>3202 S 64th St</t>
  </si>
  <si>
    <t>98409-4144</t>
  </si>
  <si>
    <t>A00311744</t>
  </si>
  <si>
    <t>Stefanie</t>
  </si>
  <si>
    <t>Ann Ross</t>
  </si>
  <si>
    <t>Elske</t>
  </si>
  <si>
    <t>elsste07@evergreen.edu</t>
  </si>
  <si>
    <t>6060 20th St E Apt A</t>
  </si>
  <si>
    <t>Fife</t>
  </si>
  <si>
    <t>98424-3221</t>
  </si>
  <si>
    <t>A00265386</t>
  </si>
  <si>
    <t>Eychaner</t>
  </si>
  <si>
    <t>eyceri19@evergreen.edu</t>
  </si>
  <si>
    <t>2922 Firwood Loop SE APT B</t>
  </si>
  <si>
    <t>A00270998</t>
  </si>
  <si>
    <t>Carl</t>
  </si>
  <si>
    <t>Fagerness</t>
  </si>
  <si>
    <t>2016-12-19</t>
  </si>
  <si>
    <t>A00392127</t>
  </si>
  <si>
    <t>Febach</t>
  </si>
  <si>
    <t>A00281932</t>
  </si>
  <si>
    <t>Jamie</t>
  </si>
  <si>
    <t>DeAnn</t>
  </si>
  <si>
    <t>Gerken</t>
  </si>
  <si>
    <t>gerjam03@evergreen.edu</t>
  </si>
  <si>
    <t>2021 Allen Rd SE</t>
  </si>
  <si>
    <t>A00406820</t>
  </si>
  <si>
    <t>Camille</t>
  </si>
  <si>
    <t>Goldy</t>
  </si>
  <si>
    <t>golcam31@evergreen.edu</t>
  </si>
  <si>
    <t>1124 8th Ave Se</t>
  </si>
  <si>
    <t>A08008962</t>
  </si>
  <si>
    <t>Green</t>
  </si>
  <si>
    <t>Davidcgseattle@gmail.com</t>
  </si>
  <si>
    <t>11503 Chatham Pl NE</t>
  </si>
  <si>
    <t>Bainbridge Island</t>
  </si>
  <si>
    <t>2017-01-13</t>
  </si>
  <si>
    <t>A00013222</t>
  </si>
  <si>
    <t>Hale</t>
  </si>
  <si>
    <t>halbri03@evergreen.edu</t>
  </si>
  <si>
    <t>223 S 58th St</t>
  </si>
  <si>
    <t>2017-01-10</t>
  </si>
  <si>
    <t>A00239729</t>
  </si>
  <si>
    <t>Susan</t>
  </si>
  <si>
    <t>Michele</t>
  </si>
  <si>
    <t>Harris</t>
  </si>
  <si>
    <t>harriss@evergreen.edu</t>
  </si>
  <si>
    <t>24 SE Driftwood LN</t>
  </si>
  <si>
    <t>A00275170</t>
  </si>
  <si>
    <t>Hunter</t>
  </si>
  <si>
    <t>Downe</t>
  </si>
  <si>
    <t>Henderson</t>
  </si>
  <si>
    <t>henhun23@evergreen.edu</t>
  </si>
  <si>
    <t>2534 S Cushman</t>
  </si>
  <si>
    <t>A00407913</t>
  </si>
  <si>
    <t>Henry</t>
  </si>
  <si>
    <t>henjac06@evergreen.edu</t>
  </si>
  <si>
    <t>1001 N Lake Hill Rd</t>
  </si>
  <si>
    <t>Montesano</t>
  </si>
  <si>
    <t>A00407219</t>
  </si>
  <si>
    <t>Hernandez</t>
  </si>
  <si>
    <t>A00404081</t>
  </si>
  <si>
    <t>Alexandra</t>
  </si>
  <si>
    <t>B</t>
  </si>
  <si>
    <t>Holden</t>
  </si>
  <si>
    <t>A00407117</t>
  </si>
  <si>
    <t>Hudek</t>
  </si>
  <si>
    <t>hudjad07@evergreen.edu</t>
  </si>
  <si>
    <t>Po Box 7843</t>
  </si>
  <si>
    <t>A00240081</t>
  </si>
  <si>
    <t>Yen</t>
  </si>
  <si>
    <t>Dieu</t>
  </si>
  <si>
    <t>Huynh</t>
  </si>
  <si>
    <t>A00374021</t>
  </si>
  <si>
    <t>Linda</t>
  </si>
  <si>
    <t>Ursula</t>
  </si>
  <si>
    <t>Isakson</t>
  </si>
  <si>
    <t>isalin26@evergreen.edu</t>
  </si>
  <si>
    <t>6828 5th Way SE</t>
  </si>
  <si>
    <t>Puyallup</t>
  </si>
  <si>
    <t>A00405017</t>
  </si>
  <si>
    <t>A00406841</t>
  </si>
  <si>
    <t>Key</t>
  </si>
  <si>
    <t>keyedw27@evergreen.edu</t>
  </si>
  <si>
    <t>5320 44th Ct SE</t>
  </si>
  <si>
    <t>A00407123</t>
  </si>
  <si>
    <t>Hope</t>
  </si>
  <si>
    <t>Kilbourne</t>
  </si>
  <si>
    <t>hopekilbourne@hotmail.com</t>
  </si>
  <si>
    <t>2997 Crosby Blvd Sw</t>
  </si>
  <si>
    <t>A00305533</t>
  </si>
  <si>
    <t>Jazmyne</t>
  </si>
  <si>
    <t>Leanne</t>
  </si>
  <si>
    <t>Kozak</t>
  </si>
  <si>
    <t>A00083165</t>
  </si>
  <si>
    <t>Kimberly</t>
  </si>
  <si>
    <t>Y</t>
  </si>
  <si>
    <t>Kunkle</t>
  </si>
  <si>
    <t>2016-10-07</t>
  </si>
  <si>
    <t>A00268855</t>
  </si>
  <si>
    <t>Ashley</t>
  </si>
  <si>
    <t>Lamb</t>
  </si>
  <si>
    <t>A00407701</t>
  </si>
  <si>
    <t>Catherine</t>
  </si>
  <si>
    <t>Lane</t>
  </si>
  <si>
    <t>kc_lane7@yahoo.com</t>
  </si>
  <si>
    <t>6500 Hastings Place</t>
  </si>
  <si>
    <t>Gilroy</t>
  </si>
  <si>
    <t>A00401970</t>
  </si>
  <si>
    <t>Lankenau</t>
  </si>
  <si>
    <t>lanjer21@evergreen.edu</t>
  </si>
  <si>
    <t>2810 Orchard St W</t>
  </si>
  <si>
    <t>Fircrest</t>
  </si>
  <si>
    <t>A00408599</t>
  </si>
  <si>
    <t>Trevor</t>
  </si>
  <si>
    <t>Laugen</t>
  </si>
  <si>
    <t>lautre28@evergreen.edu</t>
  </si>
  <si>
    <t>2419 North Union Ave</t>
  </si>
  <si>
    <t>2017-03-09</t>
  </si>
  <si>
    <t>A00368840</t>
  </si>
  <si>
    <t>Levi</t>
  </si>
  <si>
    <t>Luft</t>
  </si>
  <si>
    <t>luflev19@evergreen.edu</t>
  </si>
  <si>
    <t>1610 S Proctor St</t>
  </si>
  <si>
    <t>A00404677</t>
  </si>
  <si>
    <t>Brianna</t>
  </si>
  <si>
    <t>Lusby</t>
  </si>
  <si>
    <t>A00312658</t>
  </si>
  <si>
    <t>Gibson</t>
  </si>
  <si>
    <t>Lynam</t>
  </si>
  <si>
    <t>lyneri10@evergreen.edu</t>
  </si>
  <si>
    <t>303 Kenyon St NW Apt 2A</t>
  </si>
  <si>
    <t>98502-4556</t>
  </si>
  <si>
    <t>2017-02-15</t>
  </si>
  <si>
    <t>A00031050</t>
  </si>
  <si>
    <t>Dennison</t>
  </si>
  <si>
    <t>marjam16@evergreen.edu</t>
  </si>
  <si>
    <t>PO Box 14116</t>
  </si>
  <si>
    <t>98511-4116</t>
  </si>
  <si>
    <t>2016-12-01</t>
  </si>
  <si>
    <t>A00407230</t>
  </si>
  <si>
    <t>Megan</t>
  </si>
  <si>
    <t>Matthews</t>
  </si>
  <si>
    <t>msaffold83@yahoo.com</t>
  </si>
  <si>
    <t>4440 Governor Ln SE</t>
  </si>
  <si>
    <t>A00373143</t>
  </si>
  <si>
    <t>Ava</t>
  </si>
  <si>
    <t>McCluskey</t>
  </si>
  <si>
    <t>mccava16@evergreen.edu</t>
  </si>
  <si>
    <t>9412 Budd Court NE</t>
  </si>
  <si>
    <t>2016-10-04</t>
  </si>
  <si>
    <t>A00397720</t>
  </si>
  <si>
    <t>Milletary</t>
  </si>
  <si>
    <t>A00407925</t>
  </si>
  <si>
    <t>Mohn</t>
  </si>
  <si>
    <t>A00309946</t>
  </si>
  <si>
    <t>Moore</t>
  </si>
  <si>
    <t>mooeri03@evergreen.edu</t>
  </si>
  <si>
    <t>2418 Thurston Ave NE</t>
  </si>
  <si>
    <t>A00153196</t>
  </si>
  <si>
    <t>Eli</t>
  </si>
  <si>
    <t>Mountain</t>
  </si>
  <si>
    <t>moudan29@evergreen.edu</t>
  </si>
  <si>
    <t>4217 Indian Pipe Lp NW APT R310</t>
  </si>
  <si>
    <t>2016-11-17</t>
  </si>
  <si>
    <t>A00396678</t>
  </si>
  <si>
    <t>Anne</t>
  </si>
  <si>
    <t>mulkar22@evergreen.edu</t>
  </si>
  <si>
    <t>3710 Goldcrest Hts NW</t>
  </si>
  <si>
    <t>Melissa</t>
  </si>
  <si>
    <t>Perez</t>
  </si>
  <si>
    <t>A00345877</t>
  </si>
  <si>
    <t>Vincent</t>
  </si>
  <si>
    <t>pervin28@evergreen.edu</t>
  </si>
  <si>
    <t>3200 Capital Mall Dr SW APT G202</t>
  </si>
  <si>
    <t>A00406873</t>
  </si>
  <si>
    <t>Pick</t>
  </si>
  <si>
    <t>A00269558</t>
  </si>
  <si>
    <t>Pieper</t>
  </si>
  <si>
    <t>piepere@evergreen.edu</t>
  </si>
  <si>
    <t>1303 8th Ave SE</t>
  </si>
  <si>
    <t>98501-1617</t>
  </si>
  <si>
    <t>2016-12-12</t>
  </si>
  <si>
    <t>A00369043</t>
  </si>
  <si>
    <t>Yvonne</t>
  </si>
  <si>
    <t>Pitrof</t>
  </si>
  <si>
    <t>pityvo22@evergreen.edu</t>
  </si>
  <si>
    <t>PO Box 2235</t>
  </si>
  <si>
    <t>Vashon Island</t>
  </si>
  <si>
    <t>A00396680</t>
  </si>
  <si>
    <t>Elise</t>
  </si>
  <si>
    <t>Pocklington</t>
  </si>
  <si>
    <t>pocann08@evergreen.edu</t>
  </si>
  <si>
    <t>1048 Apple Valley Rd SW</t>
  </si>
  <si>
    <t>A00352535</t>
  </si>
  <si>
    <t>Amber</t>
  </si>
  <si>
    <t>Powell</t>
  </si>
  <si>
    <t>powamb15@evergreen.edu</t>
  </si>
  <si>
    <t>10807 Deepwood Dr SW</t>
  </si>
  <si>
    <t>A00396104</t>
  </si>
  <si>
    <t>Ray</t>
  </si>
  <si>
    <t>Roberts</t>
  </si>
  <si>
    <t>roband14@evergreen.edu</t>
  </si>
  <si>
    <t>2997 Crosby Blvd SW Apt 531</t>
  </si>
  <si>
    <t>A00270212</t>
  </si>
  <si>
    <t>Cristina</t>
  </si>
  <si>
    <t>Maria</t>
  </si>
  <si>
    <t>Rodriguez</t>
  </si>
  <si>
    <t>cristina.rodriguez121@gmail.com</t>
  </si>
  <si>
    <t>1925 McCormick St. NE</t>
  </si>
  <si>
    <t>2017-02-14</t>
  </si>
  <si>
    <t>A00407237</t>
  </si>
  <si>
    <t>Melody</t>
  </si>
  <si>
    <t>melodyr_128@yahoo.com</t>
  </si>
  <si>
    <t>505 N L Street A</t>
  </si>
  <si>
    <t>A00360621</t>
  </si>
  <si>
    <t>Imari</t>
  </si>
  <si>
    <t>Trina</t>
  </si>
  <si>
    <t>Romeo</t>
  </si>
  <si>
    <t>A00396109</t>
  </si>
  <si>
    <t>Joy</t>
  </si>
  <si>
    <t>Romero</t>
  </si>
  <si>
    <t>A00396551</t>
  </si>
  <si>
    <t>Sara</t>
  </si>
  <si>
    <t>Rosso</t>
  </si>
  <si>
    <t>A00362018</t>
  </si>
  <si>
    <t>Marisa</t>
  </si>
  <si>
    <t>Sanchez-Reed</t>
  </si>
  <si>
    <t>sanmar26@evergreen.edu</t>
  </si>
  <si>
    <t>PO Box 2124</t>
  </si>
  <si>
    <t>A00372732</t>
  </si>
  <si>
    <t>Niklas</t>
  </si>
  <si>
    <t>Schrader</t>
  </si>
  <si>
    <t>schnik11@evergreen.edu</t>
  </si>
  <si>
    <t>3006 Forest Rim Ct S</t>
  </si>
  <si>
    <t>A00396810</t>
  </si>
  <si>
    <t>Shirley</t>
  </si>
  <si>
    <t>Easter</t>
  </si>
  <si>
    <t>Siloi</t>
  </si>
  <si>
    <t>silshi21@evergreen.edu</t>
  </si>
  <si>
    <t>909 North 8th St APT B2</t>
  </si>
  <si>
    <t>A00094240</t>
  </si>
  <si>
    <t>Sippel</t>
  </si>
  <si>
    <t>A00324590</t>
  </si>
  <si>
    <t>Tyrone</t>
  </si>
  <si>
    <t>somtyr23@evergreen.edu</t>
  </si>
  <si>
    <t>105 Derby Ct SE</t>
  </si>
  <si>
    <t>Rainier</t>
  </si>
  <si>
    <t>A00331182</t>
  </si>
  <si>
    <t>Marie Elizabeth</t>
  </si>
  <si>
    <t>Sullivan</t>
  </si>
  <si>
    <t>sullivaj@evergreen.edu</t>
  </si>
  <si>
    <t>515 Foote St SW Apt 2</t>
  </si>
  <si>
    <t>98502-5428</t>
  </si>
  <si>
    <t>2016-10-24</t>
  </si>
  <si>
    <t>A00377538</t>
  </si>
  <si>
    <t>Kiriko</t>
  </si>
  <si>
    <t>Takahashi</t>
  </si>
  <si>
    <t>takkir08@evergreen.edu</t>
  </si>
  <si>
    <t>1517 Capitol Wat S Apt 407</t>
  </si>
  <si>
    <t>A00407727</t>
  </si>
  <si>
    <t>Robin</t>
  </si>
  <si>
    <t>Vazquez</t>
  </si>
  <si>
    <t>robin.c.vazquez@gmail.com</t>
  </si>
  <si>
    <t>5110 27th Ave SE</t>
  </si>
  <si>
    <t>A00396843</t>
  </si>
  <si>
    <t>Lauren</t>
  </si>
  <si>
    <t>Vukonich</t>
  </si>
  <si>
    <t>A00272784</t>
  </si>
  <si>
    <t>Latasha</t>
  </si>
  <si>
    <t>Denise</t>
  </si>
  <si>
    <t>Ware</t>
  </si>
  <si>
    <t>A00396844</t>
  </si>
  <si>
    <t>Matthew</t>
  </si>
  <si>
    <t>Alan</t>
  </si>
  <si>
    <t>wesmat18@evergreen.edu</t>
  </si>
  <si>
    <t>3645 Wesley Dr NW</t>
  </si>
  <si>
    <t>2017-02-23</t>
  </si>
  <si>
    <t>A00309523</t>
  </si>
  <si>
    <t>Derrick</t>
  </si>
  <si>
    <t>Morrison</t>
  </si>
  <si>
    <t>Williams</t>
  </si>
  <si>
    <t>wilder24@evergreen.edu</t>
  </si>
  <si>
    <t>6218 S Warner St</t>
  </si>
  <si>
    <t>98409-4673</t>
  </si>
  <si>
    <t>2017-03-10</t>
  </si>
  <si>
    <t>A00385877</t>
  </si>
  <si>
    <t>Wolfe</t>
  </si>
  <si>
    <t>A00108956</t>
  </si>
  <si>
    <t>Kay</t>
  </si>
  <si>
    <t>Woodall</t>
  </si>
  <si>
    <t>woomel25@evergreen.edu</t>
  </si>
  <si>
    <t>215 10th Ave SE Apt 9</t>
  </si>
  <si>
    <t>2016-12-07</t>
  </si>
  <si>
    <t>A00208239</t>
  </si>
  <si>
    <t>Wukasch</t>
  </si>
  <si>
    <t>wukchr08@evergreen.edu</t>
  </si>
  <si>
    <t>5002 S M St</t>
  </si>
  <si>
    <t>98408-3507</t>
  </si>
  <si>
    <t>A00352847</t>
  </si>
  <si>
    <t>Zuehl-Miller</t>
  </si>
  <si>
    <t>zuejes21@evergreen.edu</t>
  </si>
  <si>
    <t>5023 Siskiyou Loop SE</t>
  </si>
  <si>
    <t>2017-01-04</t>
  </si>
  <si>
    <t>exp</t>
  </si>
  <si>
    <t>Comments</t>
  </si>
  <si>
    <t>AP to grad</t>
  </si>
  <si>
    <t>2017-18 MPA Financial Aid</t>
  </si>
  <si>
    <t xml:space="preserve">2016-17 ENG awarding rules by FA -- per 3/17/17 meeting with Tracy this is the default for 17-18 w/approx. $110K total for all Grad, </t>
  </si>
  <si>
    <t>*not* Walter's #s from his 2017-18 Grad FA spreadsheet (which says ENG will be allocated by formula, total for all grad of approx. $87K)</t>
  </si>
  <si>
    <t>1)</t>
  </si>
  <si>
    <r>
      <t xml:space="preserve">ENG award for grad students reduced this year to </t>
    </r>
    <r>
      <rPr>
        <b/>
        <sz val="12"/>
        <color theme="4" tint="-0.249977111117893"/>
        <rFont val="Arial"/>
        <family val="2"/>
      </rPr>
      <t>$1800 (vs. 2100 in 15-16 and</t>
    </r>
    <r>
      <rPr>
        <b/>
        <sz val="10"/>
        <color theme="4" tint="-0.249977111117893"/>
        <rFont val="Arial"/>
        <family val="2"/>
      </rPr>
      <t xml:space="preserve"> $2700 in 14-15))</t>
    </r>
  </si>
  <si>
    <t>2) Award to graduate students (current and applicants) with EFC = 0</t>
  </si>
  <si>
    <t>who filed FAFSA by March 1 (ontime)</t>
  </si>
  <si>
    <t>Primary email (Evergreen for cont stud; email from MPA FA for new stud)</t>
  </si>
  <si>
    <t>Other email (from MPA FA app for cont students; Evergreen email for new students)</t>
  </si>
  <si>
    <t>email in FAA</t>
  </si>
  <si>
    <t>Official first name</t>
  </si>
  <si>
    <t>First name used</t>
  </si>
  <si>
    <t>Resident code FAA</t>
  </si>
  <si>
    <t>DO NOT CONSIDER and DEFUND</t>
  </si>
  <si>
    <t>Admit or Continuing in 17-18</t>
  </si>
  <si>
    <t>FAFSA rec'd Ontime, Late or None</t>
  </si>
  <si>
    <t>P</t>
  </si>
  <si>
    <t>awarded Evergreen Need Grant (ENG) as of 4/7/17</t>
  </si>
  <si>
    <t>cost of education (COE)</t>
  </si>
  <si>
    <t>Fin Aid offer</t>
  </si>
  <si>
    <t>Tuition &amp; Fees: F/T@ 8 cr/qtr: res 8202; nonres 18,249 (assume F/T w/no info); P/T@ 6 cr/qtr: res 5953, nonres 13488</t>
  </si>
  <si>
    <t>Family Contribution (from FAO info)</t>
  </si>
  <si>
    <t>MPA Need 1: Tuition MINUS Fam Contribution</t>
  </si>
  <si>
    <t>Assumed ENG for WA res w/ontime FAFSA &amp; = 0 EFC</t>
  </si>
  <si>
    <t>MPA Need for Waivers: Need 1 MINUS awarded or assumed ENG</t>
  </si>
  <si>
    <t xml:space="preserve">New admits: Admit decision as of 4/29 </t>
  </si>
  <si>
    <t>Applied for MPA FA (online app)?</t>
  </si>
  <si>
    <t>Attending F/T or P/T in 15-16? (from MPA FA form spreadsheet) -- if 2 or more qtrs = P, then P</t>
  </si>
  <si>
    <t>Top Students: # of tops from Fac or Adm Com</t>
  </si>
  <si>
    <t>Evergreen staff member? (only elig for non-need based Foundation aid)</t>
  </si>
  <si>
    <t xml:space="preserve">MPA Financial Assistance &amp; Awards                             MPA Financial Assistance &amp; Awards                              MPA Financial Assistance &amp; Awards                     </t>
  </si>
  <si>
    <t>Primary consideration = need, FAFSA required</t>
  </si>
  <si>
    <t>Primary consideration = criteria, need secondary, FAFSA required</t>
  </si>
  <si>
    <r>
      <t xml:space="preserve">Primary consideration = criteria,             </t>
    </r>
    <r>
      <rPr>
        <b/>
        <sz val="10"/>
        <rFont val="Arial"/>
        <family val="2"/>
      </rPr>
      <t>FAFSA *not* required</t>
    </r>
  </si>
  <si>
    <t>All MPA FA form applicants considered, FAFSA required</t>
  </si>
  <si>
    <r>
      <t>Merit Awards: MPA FA form applicants considered,</t>
    </r>
    <r>
      <rPr>
        <b/>
        <sz val="10"/>
        <rFont val="Arial"/>
        <family val="2"/>
      </rPr>
      <t xml:space="preserve">        FAFSA *not* required</t>
    </r>
  </si>
  <si>
    <t>TW Pool</t>
  </si>
  <si>
    <t>TG cohort in 16-17/17-18</t>
  </si>
  <si>
    <t>Graduate Endowed Fellowship = $7,147*.82 (PNAPP share): last year, 6967: 1161x6, 995x7</t>
  </si>
  <si>
    <t>Work Study -- 10,000 -- TBD</t>
  </si>
  <si>
    <t>Work Study Graduate Assistant -- TBD</t>
  </si>
  <si>
    <t>Evergreen Alumni Assn Grad Award = 1@1,000</t>
  </si>
  <si>
    <t>John Walker Scholarship = 1@400</t>
  </si>
  <si>
    <t xml:space="preserve">MPA-Tribal Governance Award = $2,699 </t>
  </si>
  <si>
    <t>Americorps Education Award =  6@1500 + 2@1000 = 11,000</t>
  </si>
  <si>
    <t>Hearst Native American Scholarship: FY1617: remainder of 12,028</t>
  </si>
  <si>
    <t>Sara Ann Bilezikian Sustainability Fship = 1@5500</t>
  </si>
  <si>
    <t xml:space="preserve">Judge Fuller Graduate Fellowship = 1@1,436 </t>
  </si>
  <si>
    <t>Evergreen Foundation Graduate Award = 8,750*.82 (PNAPP share)</t>
  </si>
  <si>
    <t>Tuition Waiver - Resident = $58K-(AmeriCorps-NonRes-Merit) *.82 (PNAPP share)</t>
  </si>
  <si>
    <t>Tuition Waiver - Non-Res = varies bet 3000-5000, dep on rating &amp; need</t>
  </si>
  <si>
    <t>MPA Merit Award: in 15/16 was 2100 Exc Merit, 1545 Merit (or prorated for p/t)</t>
  </si>
  <si>
    <t>MPA Merit Award - Tribal Governance: in 15/16 was 2100 Exc Merit, 1545 Merit (or prorated for p/t)</t>
  </si>
  <si>
    <t>MPA Awards TOTAL</t>
  </si>
  <si>
    <t>TOTAL Campus Awards (ENG + MPA)</t>
  </si>
  <si>
    <t>New Need: at 0, can pay for tuition &amp; Fees</t>
  </si>
  <si>
    <t>% need: see "1415 Calc" tab for details: New Need/MPA Need 1</t>
  </si>
  <si>
    <t>Waiver Given</t>
  </si>
  <si>
    <t>YES</t>
  </si>
  <si>
    <t>Yes, I am interested in being considered for the MPA Graduate Assistant position</t>
  </si>
  <si>
    <t>As of 4/7/17, Awarded ENG (from FAO info)</t>
  </si>
  <si>
    <t>F16 Fac Ratings</t>
  </si>
  <si>
    <t>W17 Fac Ratings</t>
  </si>
  <si>
    <t>16-17 Avg or F17 Adm Comm (A1=1; A2=2; A2- or neg comments=3))</t>
  </si>
  <si>
    <t>MPA Foundation = X$</t>
  </si>
  <si>
    <t>Comment</t>
  </si>
  <si>
    <t>Hyogo, graduating</t>
  </si>
  <si>
    <t>17-18 MPA Financial Aid Application -- DO NOT CONSIDER</t>
  </si>
  <si>
    <t>EndDate</t>
  </si>
  <si>
    <t> (1) Contact Information</t>
  </si>
  <si>
    <t>(2) Indicate your Cohort from the following drop-down categories</t>
  </si>
  <si>
    <t>(3) Enrollment: How many credits do you plan to enroll in each quarter?  Please check the appropriate answer.</t>
  </si>
  <si>
    <t>(4) Do you plan to enroll in 1st Year Core,  2nd Year Core and/or Capstone in 2017-18?</t>
  </si>
  <si>
    <t>(5) Please check one of the following about FAFSA</t>
  </si>
  <si>
    <t>AMERICORPS EDUCATION AWARD &lt;br /&gt;&lt;br /&gt;Up to one quarter of resident tuition distributed to one or more applicants whose commitment to community service through AmeriCorps is demonstrated in their desire to attend graduate school.&lt;em&gt;&lt;br /&gt;&lt;br /&gt;&lt;/em&gt;No FAFSA is required for this award: financial need is not considered.&lt;br /&gt;&lt;br /&gt;In addition to the required mini-essay below, the following additional materials need to be emailed to Jan Hays, MPA Office Assistant, at haysj@evergreen.edu by Tuesday, April 11, 2017 at 11:59 pm:&lt;br /&gt;&lt;br /&gt;1)  a signed letter of recommendation on letterhead in PDF format emailed to Jan directly by the recommender, preferably from an AmeriCorps supervisor; &lt;br /&gt;2)  a PDF copy of your AmeriCorps Service Letter found at my.americorps.gov verifying that you’ve successfully completed one year of service and have received the full AmeriCorps Education Award.&lt;br /&gt;&lt;br /&gt;&lt;br /&gt;Describe below how you have demonstrated your commitment to community service, and explain how AmeriCorps impacted your desire to attend graduate school in 100 words or less (remember to count your words!):</t>
  </si>
  <si>
    <t>EVERGREEN ALUMNI ASSOCIATION GRADUATE AWARD &lt;br /&gt;&lt;br /&gt;An award of $1,000 will be awarded to one applicant&lt;br /&gt;&lt;br /&gt;Receipt of the FAFSA by Evergreen’s February 1, 2017 priority deadline is required for this award: financial need is considered.&lt;br /&gt;&lt;br /&gt;Describe your commitment to your chosen field of study and reasons for selecting Evergreen for graduate study in 100 words or less (remember to count your words!):</t>
  </si>
  <si>
    <t>GRADUATE ENDOWED FELLOWSHIP&lt;br /&gt;&lt;br /&gt;Approximately $7,100 will be distributed among several applicants.&lt;br /&gt;&lt;br /&gt;Receipt of the FAFSA by Evergreen’s February 1, 2017 priority deadline is required for this award: primary consideration is given to financial need.&lt;br /&gt;&lt;br /&gt;Describe your commitment to your continued intellectual and professional  development in 100 words or less (remember to count your words!):</t>
  </si>
  <si>
    <t>HEARST NATIVE AMERICAN SCHOLARSHIP &lt;br /&gt;&lt;br /&gt;If available, up to $5,000 will be distributed among one or more applicants.&lt;br /&gt;&lt;br /&gt;No FAFSA is required for this award: financial need is not considered.&lt;br /&gt;&lt;br /&gt;First consideration is given to eligible students in Evergreen's Master in Teaching (MiT) program. Then, any leftover funds will be awarded to eligible MPA students. Primary consideration is given to Native American students with a documented commitment to a Native American community and the education of Native American youth, and secondary consideration given to Native American students with a documented commitment to a Native American community.&lt;br /&gt;&lt;br /&gt;Students must have an American Indian, Alaska Native or other tribal affiliation as defined below to apply:&lt;br /&gt;&lt;br /&gt;1) There are more than 500 federally recognized and non-recognized tribes residing in the continental U.S. This category refers to the following groups: American Indian, Alaska Native, or Native Hawaiian.&lt;br /&gt;2)  A person having origins in any of the original peoples of North and South America (including Central America) and who maintains tribal affiliation or community attachment. &lt;br /&gt;&lt;br /&gt;&lt;br /&gt;First, state your *TRIBAL AFFILIATION* (first line). Then, describe your commitment to the education of Native American youth as well as your commitment to a Native American community in 100 words or less (remember to count your words!):</t>
  </si>
  <si>
    <t>JOHN WALKER SCHOLARSHIP &lt;br /&gt;&lt;br /&gt;One award of $400 will be given to a female applicant, with preference given to &lt;br /&gt;women of color and/or over thirty.&lt;br /&gt;&lt;br /&gt;Receipt of the FAFSA by Evergreen’s February 1, 2017 priority deadline is required for this award: financial need is considered.&lt;br /&gt;&lt;br /&gt; First, answer the questions below, then describe how you have demonstrated your commitment to continued intellectual and professional development in 100 words or less (remember to count your words!):&lt;br /&gt;&lt;br /&gt;</t>
  </si>
  <si>
    <t>JUDGE CAROL FULLER GRADUATE FELLOWSHIP &lt;br /&gt;&lt;br /&gt;Approximately $1,400 will be awarded to one applicant &lt;br /&gt;&lt;br /&gt;No FAFSA is required for this award: financial need is not considered.&lt;br /&gt;&lt;br /&gt;Describe how your previous volunteer or work experience; past, current or proposed course of study; and/or career goals in education, public policy, health, welfare, or the environment have benefited or intend to benefit young children living in or near poverty conditions in 100 words or less (remember to count your words!) Explain clearly since the selection committee may not consist of specialists in your field.</t>
  </si>
  <si>
    <t>MPA FOUNDATION SCHOLARSHIP&lt;br /&gt;&lt;br /&gt;Approximately $3,100 will be distributed among one or more applicants.&lt;br /&gt;&lt;br /&gt;Receipt of the FAFSA by Evergreen’s February 1, 2017 priority deadline is required for this award: primary consideration is given to financial need.&lt;br /&gt;&lt;br /&gt;In an essay of *250* words or less, describe your future goals and paid and/or unpaid work experience in one or more of the following fields: public &amp; nonprofit administration, public policy and/or tribal governance (remember to count your words!):</t>
  </si>
  <si>
    <t>MPA TRIBAL GOVERNANCE AWARD&lt;br /&gt;&lt;br /&gt;Approximately $2,700 will be distributed among one or more applicants in the Tribal Governance concentration.&lt;br /&gt;&lt;br /&gt;Receipt of the FAFSA by Evergreen’s February 1, 2017 priority deadline is required for this award: financial need is considered.&lt;br /&gt;&lt;br /&gt;Describe how you will use your education to benefit tribal or indigenous communities in 100 words or less (remember to count your words!):</t>
  </si>
  <si>
    <t>WORK STUDY--GRADUATE ASSISTANT AWARD&lt;br /&gt;&lt;br /&gt;One or more positions at approximately $12 per hour will be awarded depending on availability of Work Study funds.&lt;br /&gt;&lt;br /&gt;Receipt of the FAFSA is required for this award: financial need is considered.&lt;br /&gt;&lt;br /&gt;Graduate Assistant(s) will work with the MPA Program on a part time basis and will be assigned duties which may include the following: programmatic research, faculty and administrative support, student writing assistance and other duties as designated by the MPA Program. A demonstrated academic excellence in public administration coursework and the ability to perform high quality research is sought. Students wishing to apply for this position will take part in a separate selection process. Work Study funds come from the U.S. Department of Education, the State of Washington or The Evergreen State College.&lt;br /&gt;&lt;br /&gt;Are you interested in being considered for the Graduate Assistantship? (You will be contacted to participate in a separate selection process.)&lt;br /&gt;&lt;br /&gt;</t>
  </si>
  <si>
    <t>_x0000_</t>
  </si>
  <si>
    <t>First Name</t>
  </si>
  <si>
    <t>Middle Name</t>
  </si>
  <si>
    <t>Last Name</t>
  </si>
  <si>
    <t>Evergreen ID (if you have one)</t>
  </si>
  <si>
    <t>Address</t>
  </si>
  <si>
    <t>City</t>
  </si>
  <si>
    <t>State</t>
  </si>
  <si>
    <t>Zip</t>
  </si>
  <si>
    <t>Email</t>
  </si>
  <si>
    <t>Daytime Phone</t>
  </si>
  <si>
    <t>Response</t>
  </si>
  <si>
    <t>Fall 2017 - Full Time (8 or more credits)</t>
  </si>
  <si>
    <t>Fall 2017 - Part Time (4-7 credits)</t>
  </si>
  <si>
    <t>Fall 2017 - Part Time (1-3 credits)</t>
  </si>
  <si>
    <t>Fall 2017 - Not Attending</t>
  </si>
  <si>
    <t>Winter 2018 - Full Time (8 or more credits)</t>
  </si>
  <si>
    <t>Winter 2018 - Part Time (4-7 credits)</t>
  </si>
  <si>
    <t>Winter 2018 - Part Time (1-3 credits)</t>
  </si>
  <si>
    <t>Winter 2018 - Not Attending</t>
  </si>
  <si>
    <t>Spring 2018 - Full Time (8 or more credits)</t>
  </si>
  <si>
    <t>Spring 2018 - Part Time (4-7 credits)</t>
  </si>
  <si>
    <t>Spring 2018 - Part Time (1-3 credits)</t>
  </si>
  <si>
    <t>Spring 2018 - Not Attending</t>
  </si>
  <si>
    <t>Fall 2017</t>
  </si>
  <si>
    <t>Winter 2018</t>
  </si>
  <si>
    <t>Spring 2018</t>
  </si>
  <si>
    <t>Open-Ended Response</t>
  </si>
  <si>
    <t>Do you identify as a woman of color?</t>
  </si>
  <si>
    <t>Are you age 30 or over?</t>
  </si>
  <si>
    <t>(Paragraph here, 100 words or less)</t>
  </si>
  <si>
    <t>Full Time (8 or more credits)</t>
  </si>
  <si>
    <t>Yes</t>
  </si>
  <si>
    <t>I submitted my 2017-18  FAFSA by January 15</t>
  </si>
  <si>
    <t>No</t>
  </si>
  <si>
    <t>No, I am NOT interested in being considered for the MPA Graduate Assistant position</t>
  </si>
  <si>
    <t>Not admitted</t>
  </si>
  <si>
    <t>Ivy</t>
  </si>
  <si>
    <t>Annalise Turnbow</t>
  </si>
  <si>
    <t>Ayers</t>
  </si>
  <si>
    <t>A00156985</t>
  </si>
  <si>
    <t>301 Milroy St</t>
  </si>
  <si>
    <t>ivysewnsew@gmail.com</t>
  </si>
  <si>
    <t>PNAPP Cohort (Includes Public &amp; Nonprofit and Public Policy Concentrations)-- New 2017 Admit</t>
  </si>
  <si>
    <t>F</t>
  </si>
  <si>
    <t>I submitted my 2017-18 FAFSA after January 15</t>
  </si>
  <si>
    <t>Landon</t>
  </si>
  <si>
    <t>C.</t>
  </si>
  <si>
    <t>Baldwin</t>
  </si>
  <si>
    <t>5135 Hinman Dr.</t>
  </si>
  <si>
    <t>Cashmere</t>
  </si>
  <si>
    <t>landonb12@frontier.com</t>
  </si>
  <si>
    <t>509/670-5848</t>
  </si>
  <si>
    <t xml:space="preserve">My solid commitment to public service and social change in a professional bureaucratic environment is evident by my employment and educational experiences. This quarter I served as the legislative intern for the Washington Office of the Secretary of State. Ambition led to an invitation to continue at the Capitol to finish the session while allowing me to complete my degree in Political Science/Philosophy/Economics through WWU. Seeking all opportunities to stay connected to the political arena and Olympia, I have applied for the Governor’s Leadership Academy this summer; a key transition into graduate school in Evergreen’s Master of Public Administration program. </t>
  </si>
  <si>
    <t>My desire to serve in government lead me to participate in the Senate Page Program for Lt. Governor Brad Owen.  Motivated by this experience, I pursued a degree from WWU in Political Science/Economics/Philosophy, graduating June 2017.  This quarter, I was selected as the legislative intern for the Washington Office of the Secretary of the State. Working with Kim Wyman and her staff teaches me the outstanding benefits of proper administration. As an intern, I track and chart legislation, inform legislators about our bill package, perform reception, and reply or refer constituents to departments throughout the state.     During breaks from college, I work in the mortgage servicing department at Cashmere Valley Bank.  This experience develops my personal and professional skills in an office environment.  However, my desire and personal goal is to serve in government and build on the tremendous public policy experience I gain at the Secretary of State’s office.  Seeking opportunities to stay connected to the political arena and Olympia, I have applied for the Governor’s Leadership Academy this summer; a key transition into Evergreen State’s Master of Public Administration program this fall.   I plan to continue working with the legislature and someday serve as a public leader. I am motivated to get our communities active and ensure every citizen has the right to voice their opinion and are properly represented by their local, state, and federal governments.  My solid commitment to public service and social change in a professional, bureaucratic environment is evident by my work and educational experiences.</t>
  </si>
  <si>
    <t>Thea</t>
  </si>
  <si>
    <t>Beasley</t>
  </si>
  <si>
    <t>7608 E Montana Street</t>
  </si>
  <si>
    <t>Port Orchard</t>
  </si>
  <si>
    <t>Washington</t>
  </si>
  <si>
    <t>theastewart22@gmail.com</t>
  </si>
  <si>
    <t>Abbe</t>
  </si>
  <si>
    <t>Brekke</t>
  </si>
  <si>
    <t>A00105041</t>
  </si>
  <si>
    <t>6824 19th St W. #354</t>
  </si>
  <si>
    <t>University Place</t>
  </si>
  <si>
    <t>gurly1216@yahoo.com</t>
  </si>
  <si>
    <t xml:space="preserve">I volunteered in my community by cleaning up the streets, planting flowers, and painting all types of poles to better the look of our town. I assisted in a nursing home helping the elderly with activities and meals. I was a mentor and tutor in the middle and high school for a year in my service with Americorps. Joining made me more compassionate, open-minded, and determined to impact the lives of others and complete my service and start a new beginning to my education. </t>
  </si>
  <si>
    <t>I have chosen Evergreen for my graduate study to not only keep the legacy going on in my family, but also I want to pursue my Masters in Public Administration so I can become part of the solutions in areas I am most passionate about. I want to enhance my understanding of how our government works and become proficient in writing policies that help build and sustain our communities. Now more than ever it is important to become involved in causes that support our most vulnerable populations. I value equity, integrity, and compassion for all people.</t>
  </si>
  <si>
    <t>I am committed to continuing my education at Evergreen because of my experience getting my bachelors degree. I have learned beyond my expectations and were taught by the best, most compassionate, and supportive professors. I feel privileged getting chosen to be the recipient of many scholarships to be able to continue my education. I am eager and have the drive to achieve my Masters degree and feel confident that my career is leading in the right direction because of the way Evergreen teaches. My mother is a MPA graduate and I want to continue the legacy in my family.</t>
  </si>
  <si>
    <t>I have volunteered in numerous settings such as: feeding the homeless and proving meals for children who live in poverty. I have assisted doctors with physicals for children who did not have insurance so they could be eligible to play academic sports. I have helped in my church during holidays with gifts and meal baskets for children in need. I currently volunteer at my church helping youth with life struggles and provide support. I served in Americorps and was a mentor and tutor for children of all ages.</t>
  </si>
  <si>
    <t>My goal is to one day work or run a non-profit housing agency for the youth or young adult (16-24) who come from being chronically homeless. Providing social services along with housing such as: mental and behavioral health, education, substance abuse, health, and job training. My goal is to combine the two so an individual will be able to sustain housing and have the support and a treatment plan so they break the cycle of being chronically homeless. Ultimately to have secure and stability in one's life. I would be interested in changing policies in the juvenile justice system so children get treatment and behavioral health counseling and get to the solution of their issues making them able to function and make wiser choices and not re-offend and end up back in the system. Providing the education and resources they need to sustain housing, school, and stay out of trouble. I want to keep volunteering helping the homeless and children who are in need of food, shelter, and clothing. I want to support the children with mental health issues and assist with getting children the help they need to become a good citizen and can function on a day to day basis.</t>
  </si>
  <si>
    <t xml:space="preserve">Gale </t>
  </si>
  <si>
    <t>Mitchell</t>
  </si>
  <si>
    <t>A00353961</t>
  </si>
  <si>
    <t>5323 77th Ct SW</t>
  </si>
  <si>
    <t>mitgal02@evergreen.edu</t>
  </si>
  <si>
    <t>Without doubt times of uncertainty are upon our nation, and our world. Pressing issues such as social justice, economic, education, and global climate change continue to face adverse challenges. For example, the lack of funding for all of the above. Particularly in the case of climate change, and global warming. My mission is to collaborate with non-profit organizations, gain employment that would enable me to assist in implementation of legislative policy promoting regulation changes in environmental clean up sites. The earth cannot sustain life at the rate we are depleting environmental resources.</t>
  </si>
  <si>
    <t>Shortman</t>
  </si>
  <si>
    <t>4045 49th ave sw 77</t>
  </si>
  <si>
    <t>Skipper4u75@aol.com</t>
  </si>
  <si>
    <t>I will be using my MPA to help our communities. I plan on starting a Pets and Prisoners program. In this program prisoners who wish to participate will train animal shelter pets. Certain pets that excel would receive further training to become service animals for low income people with disabilities. The rest will be more socialized and be more adoptable therefore reducing euthanasia in the shelters. In this process, the prisoners need less mental health care, learn to give back to the community, and also have a trade the can use when they are released.</t>
  </si>
  <si>
    <t>I have been working with a non-profit called J&amp;J Solutions Foundation and, more recently with the Gateways program. With these programs, I have been able to mentor several low-income youth and families! I have been able to tutor kids and give them positive avenues to focus on such as free sports and after-school activities including tutoring. During this process their self-esteem improves and the kids are more likely to explore college and give back to their communities.</t>
  </si>
  <si>
    <t>I will be using my MPA to help our communities. I plan on starting a non-profit Pets and Prisoners program. In this program prisoners who wish to participate will train animal shelter pets. Certain pets that excel would receive further training to become service animals for low income people with disabilities. The rest will be more socialized and be more adoptable therefore reducing euthanasia in the shelters. In this process, the prisoners need less mental health care, gain self-esteem and, learn to give back to the community, and also have a trade the can use when they are released.</t>
  </si>
  <si>
    <t>TG</t>
  </si>
  <si>
    <t>Christine</t>
  </si>
  <si>
    <t>Lawrence</t>
  </si>
  <si>
    <t>Did not submit ontime MPA FA form</t>
  </si>
  <si>
    <t xml:space="preserve">Judge Fuller Graduate Fellowship = 1@1,438 </t>
  </si>
  <si>
    <t>Evergreen Foundation Graduate Award: PNAPP share = $6,422 (8,750*73.4%)</t>
  </si>
  <si>
    <t>Tuition Waiver Pool (TWP): PNAPP share (per Walter) = $54,705; subtract any Americorps</t>
  </si>
  <si>
    <t xml:space="preserve">Tuition Waiver - Resident = $54,705 -(AmeriCorps-NonRes-Merit) </t>
  </si>
  <si>
    <t>TG cohort in 17/18</t>
  </si>
  <si>
    <t>MPA Foundation = $3,143; 3@786 = $2358 (PNAPP students) + 1@785 (TG, not in this spreadsheet)</t>
  </si>
  <si>
    <t>TG award in June</t>
  </si>
  <si>
    <t>n/a</t>
  </si>
  <si>
    <t>Work Study Grad Asst-- 10,000 -- TBD</t>
  </si>
  <si>
    <t>TBD Su17</t>
  </si>
  <si>
    <t>Tuition</t>
  </si>
  <si>
    <t>Fees</t>
  </si>
  <si>
    <t>Books &amp; Supplies</t>
  </si>
  <si>
    <t>Loan Fees</t>
  </si>
  <si>
    <t>Basic Costs per Year</t>
  </si>
  <si>
    <t>TOTAL</t>
  </si>
  <si>
    <t>General Philosophy: prefer higher quality, require *ontime* FAFSA for need based awards</t>
  </si>
  <si>
    <t>Graduate Endowed Fellowship: $6,488 = PNAPP share $5,217 (7,107*73.4%) + $1,271 (rollover from 16-17)</t>
  </si>
  <si>
    <t>2016-17 MPA Financial Aid</t>
  </si>
  <si>
    <t>General Philosophy: prefer higher quality, require *ontime* FAFSA for non-Merit awards</t>
  </si>
  <si>
    <t>ENG awarding rules by FA:</t>
  </si>
  <si>
    <t>Award Amounts</t>
  </si>
  <si>
    <t>Americorps award = up to 1 quarter P/T tuition &amp; fees</t>
  </si>
  <si>
    <t>1st tier (6)</t>
  </si>
  <si>
    <t>Lots of apps (8) this year.</t>
  </si>
  <si>
    <t>P/T 6 credits tuition and fees for 1 qtr = 1984 (did 1800 in 14-15, 1900 in 15-16)</t>
  </si>
  <si>
    <t>2nd tier (2)</t>
  </si>
  <si>
    <t>Merit awards -- no ontime FAFSA needed:</t>
  </si>
  <si>
    <t xml:space="preserve">-Super merit awards for students and admits </t>
  </si>
  <si>
    <t>F/T 8 credits tuition and fees for 1 qtr = 2703 (did 2491 in 14-15, 2100 in 15-16 due to high # of awardees (7))</t>
  </si>
  <si>
    <t xml:space="preserve">who got 2 tops from 2 diff faculty </t>
  </si>
  <si>
    <t>-Admits with 2 A1s w/ 1 top</t>
  </si>
  <si>
    <t>(in 15-16 was at 1545)</t>
  </si>
  <si>
    <t>and students with 1s from 2 diff faculty + 1 top</t>
  </si>
  <si>
    <t>-Admits with 2 A1s and students with 1s from 2 diff faculty,</t>
  </si>
  <si>
    <t>regardless of need</t>
  </si>
  <si>
    <t>-Students at 1.5 with a top from 1 faculty, regardless of need</t>
  </si>
  <si>
    <t>TWP awarding -- must have ontime FAFSA</t>
  </si>
  <si>
    <t>-Nonres with ontime FAFSA</t>
  </si>
  <si>
    <t>GEF awarding -- must have ontime FAFSA</t>
  </si>
  <si>
    <t>2.5s and above with ontime FAFSA, reduce to 75-80%</t>
  </si>
  <si>
    <t>variable awards</t>
  </si>
  <si>
    <t>Subtract from pool:</t>
  </si>
  <si>
    <t>Staff</t>
  </si>
  <si>
    <t>Not taking Core</t>
  </si>
  <si>
    <t>Below 2.5 ratings for merit avg or 3 or below in W15</t>
  </si>
  <si>
    <t>Not yet admitted</t>
  </si>
  <si>
    <t>who filed FAFSA by February 1 (ontime)</t>
  </si>
  <si>
    <t>MES/MPA*</t>
  </si>
  <si>
    <t>Resident Graduate</t>
  </si>
  <si>
    <t>Olympia ON/OFF Campus</t>
  </si>
  <si>
    <t>Enrollment</t>
  </si>
  <si>
    <t>3 qtrs</t>
  </si>
  <si>
    <t>2 qtrs</t>
  </si>
  <si>
    <t>1 qtrs</t>
  </si>
  <si>
    <t>Tuition/Fees</t>
  </si>
  <si>
    <t>Books/Supplies</t>
  </si>
  <si>
    <t>Room/Board</t>
  </si>
  <si>
    <t>Transportation</t>
  </si>
  <si>
    <t>Mandatory Fees</t>
  </si>
  <si>
    <t>Loan Fees****</t>
  </si>
  <si>
    <t>Miscellaneous</t>
  </si>
  <si>
    <t>Living subtotal</t>
  </si>
  <si>
    <t>Total COA</t>
  </si>
  <si>
    <t>Tuition Increase from 16-17 5% UG Non-Resident, 5% Resident Graduate, 5% Non-Resident Graduate (3% increase in S&amp;A fees)</t>
  </si>
  <si>
    <t>2017-15 Academic Year COA Est (from Tracy in FA)</t>
  </si>
  <si>
    <t>Non-Res Graduate</t>
  </si>
  <si>
    <t>Olympia On/Off Campus</t>
  </si>
  <si>
    <t>*Based on a 8 credit MES or MPA Olympia campus enrollment @ $774.40/credit</t>
  </si>
  <si>
    <t>*Based on a 8 credit MES or MPA Olympia campus enrollment @ $334.80/credit</t>
  </si>
  <si>
    <t>-Benchmark is amount to pay for Core/6 credits for 1 qtr</t>
  </si>
  <si>
    <t>3 or below avg for merit ratings, or any quarter below 3</t>
  </si>
  <si>
    <t>Tuition &amp; Fees</t>
  </si>
  <si>
    <t>Lots of apps (9) this year.</t>
  </si>
  <si>
    <t>1st tier (7)</t>
  </si>
  <si>
    <t>Americorps Education Award =  17-18: @1500 + 2@1000 = 11,000</t>
  </si>
  <si>
    <t>Sum</t>
  </si>
  <si>
    <t>Sum to</t>
  </si>
  <si>
    <t>TWP sum</t>
  </si>
  <si>
    <t>TWP sum to</t>
  </si>
  <si>
    <t>Remainder: award later</t>
  </si>
  <si>
    <t>F/T 8 credits tuition and fees for 1 qtr = benchmark</t>
  </si>
  <si>
    <t>Res, 8 cr, 3 qtrs</t>
  </si>
  <si>
    <t>Nonres, 8cr, 3 qtrs</t>
  </si>
  <si>
    <t>Res, 6 cr, 3 qtrs</t>
  </si>
  <si>
    <t>Nonres, 6 cr, 3 qtrs</t>
  </si>
  <si>
    <t>Res, 8 cr, 1 qtr</t>
  </si>
  <si>
    <t>Nonres, 8cr, 1 qtr</t>
  </si>
  <si>
    <t>Res, 6 cr, 1 qtr</t>
  </si>
  <si>
    <t>Nonres, 6 cr, 1 qtr</t>
  </si>
  <si>
    <t>-Students with 1.5 or 2 merit avg who received a top from 1 faculty</t>
  </si>
  <si>
    <t>Tuition Waiver - Non-Res = 4715</t>
  </si>
  <si>
    <t>A08007987</t>
  </si>
  <si>
    <t xml:space="preserve">Nonresident waiver  </t>
  </si>
  <si>
    <t>-down to 60% need or below</t>
  </si>
  <si>
    <t>17-18 MPA Financial Aid Awards -- Public &amp; Nonprofit Admin and Public Policy concentrations (from Randee)</t>
  </si>
  <si>
    <t>MPA Merit Award - Tribal Governance</t>
  </si>
  <si>
    <t>Fund</t>
  </si>
  <si>
    <t>FS36</t>
  </si>
  <si>
    <t>FS25</t>
  </si>
  <si>
    <t>N/A</t>
  </si>
  <si>
    <t>?</t>
  </si>
  <si>
    <t>FS23</t>
  </si>
  <si>
    <t>FS11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</si>
</sst>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mm/dd/yyyy"/>
    <numFmt numFmtId="165" formatCode="&quot;$&quot;#,##0"/>
    <numFmt numFmtId="166" formatCode="m/d/yy;@"/>
  </numFmts>
  <fonts count="32" x14ac:knownFonts="1">
    <font>
      <sz val="1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b/>
      <sz val="10"/>
      <color theme="4" tint="-0.249977111117893"/>
      <name val="Arial"/>
      <family val="2"/>
    </font>
    <font>
      <b/>
      <sz val="12"/>
      <color theme="4" tint="-0.249977111117893"/>
      <name val="Arial"/>
      <family val="2"/>
    </font>
    <font>
      <sz val="10"/>
      <color rgb="FFFFFF00"/>
      <name val="Arial"/>
      <family val="2"/>
    </font>
    <font>
      <b/>
      <i/>
      <sz val="10"/>
      <name val="Arial"/>
      <family val="2"/>
    </font>
    <font>
      <b/>
      <sz val="10"/>
      <color rgb="FFFFFF00"/>
      <name val="Arial"/>
      <family val="2"/>
    </font>
    <font>
      <sz val="10"/>
      <name val="Microsoft Sans Serif"/>
      <family val="2"/>
    </font>
    <font>
      <sz val="10"/>
      <name val="Segoe UI"/>
      <family val="2"/>
    </font>
    <font>
      <b/>
      <sz val="10"/>
      <color theme="1"/>
      <name val="Arial"/>
      <family val="2"/>
    </font>
    <font>
      <b/>
      <i/>
      <sz val="9"/>
      <color rgb="FF009900"/>
      <name val="Arial"/>
      <family val="2"/>
    </font>
    <font>
      <b/>
      <i/>
      <sz val="10"/>
      <color rgb="FFFF0000"/>
      <name val="Arial"/>
      <family val="2"/>
    </font>
    <font>
      <b/>
      <sz val="12"/>
      <name val="Arial"/>
      <family val="2"/>
    </font>
    <font>
      <b/>
      <sz val="14"/>
      <name val="Arial"/>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3" tint="0.39997558519241921"/>
        <bgColor indexed="64"/>
      </patternFill>
    </fill>
    <fill>
      <patternFill patternType="solid">
        <fgColor rgb="FFFF66FF"/>
        <bgColor indexed="64"/>
      </patternFill>
    </fill>
    <fill>
      <patternFill patternType="solid">
        <fgColor rgb="FFFFFF00"/>
        <bgColor indexed="64"/>
      </patternFill>
    </fill>
    <fill>
      <patternFill patternType="solid">
        <fgColor rgb="FFFFDDFF"/>
        <bgColor indexed="64"/>
      </patternFill>
    </fill>
    <fill>
      <patternFill patternType="solid">
        <fgColor rgb="FFCCFFFF"/>
        <bgColor indexed="64"/>
      </patternFill>
    </fill>
    <fill>
      <patternFill patternType="solid">
        <fgColor rgb="FF66FF99"/>
        <bgColor indexed="64"/>
      </patternFill>
    </fill>
    <fill>
      <patternFill patternType="solid">
        <fgColor rgb="FF99FF99"/>
        <bgColor indexed="64"/>
      </patternFill>
    </fill>
    <fill>
      <patternFill patternType="solid">
        <fgColor indexed="50"/>
        <bgColor indexed="64"/>
      </patternFill>
    </fill>
    <fill>
      <patternFill patternType="solid">
        <fgColor rgb="FF9999FF"/>
        <bgColor indexed="64"/>
      </patternFill>
    </fill>
    <fill>
      <patternFill patternType="solid">
        <fgColor rgb="FFFFFF99"/>
        <bgColor indexed="64"/>
      </patternFill>
    </fill>
    <fill>
      <patternFill patternType="solid">
        <fgColor indexed="42"/>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249977111117893"/>
        <bgColor indexed="64"/>
      </patternFill>
    </fill>
    <fill>
      <patternFill patternType="solid">
        <fgColor indexed="11"/>
        <bgColor indexed="64"/>
      </patternFill>
    </fill>
    <fill>
      <patternFill patternType="solid">
        <fgColor theme="6" tint="-0.249977111117893"/>
        <bgColor indexed="64"/>
      </patternFill>
    </fill>
    <fill>
      <patternFill patternType="solid">
        <fgColor indexed="49"/>
        <bgColor indexed="64"/>
      </patternFill>
    </fill>
    <fill>
      <patternFill patternType="solid">
        <fgColor indexed="46"/>
        <bgColor indexed="64"/>
      </patternFill>
    </fill>
    <fill>
      <patternFill patternType="solid">
        <fgColor rgb="FF00FFFF"/>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4F96"/>
        <bgColor indexed="64"/>
      </patternFill>
    </fill>
    <fill>
      <patternFill patternType="solid">
        <fgColor rgb="FFFF6600"/>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rgb="FF993366"/>
        <bgColor indexed="64"/>
      </patternFill>
    </fill>
    <fill>
      <patternFill patternType="solid">
        <fgColor theme="6" tint="-0.499984740745262"/>
        <bgColor indexed="64"/>
      </patternFill>
    </fill>
    <fill>
      <patternFill patternType="solid">
        <fgColor rgb="FF00B050"/>
        <bgColor indexed="64"/>
      </patternFill>
    </fill>
    <fill>
      <patternFill patternType="solid">
        <fgColor rgb="FFCCFFC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9" fillId="0" borderId="0" applyFont="0" applyFill="0" applyBorder="0" applyAlignment="0" applyProtection="0"/>
    <xf numFmtId="0" fontId="19" fillId="0" borderId="0"/>
  </cellStyleXfs>
  <cellXfs count="139">
    <xf numFmtId="0" fontId="0" fillId="0" borderId="0" xfId="0"/>
    <xf numFmtId="0" fontId="18" fillId="0" borderId="0" xfId="0" applyFont="1"/>
    <xf numFmtId="0" fontId="19" fillId="0" borderId="0" xfId="0" applyFont="1"/>
    <xf numFmtId="0" fontId="0" fillId="0" borderId="0" xfId="0" applyFont="1"/>
    <xf numFmtId="0" fontId="20" fillId="0" borderId="0" xfId="0" applyFont="1"/>
    <xf numFmtId="0" fontId="20" fillId="0" borderId="0" xfId="0" applyFont="1" applyAlignment="1">
      <alignment horizontal="right"/>
    </xf>
    <xf numFmtId="0" fontId="20" fillId="0" borderId="0" xfId="0" applyFont="1" applyAlignment="1">
      <alignment horizontal="left" vertical="center" indent="4"/>
    </xf>
    <xf numFmtId="0" fontId="19" fillId="0" borderId="10" xfId="0" applyFont="1" applyBorder="1" applyAlignment="1">
      <alignment wrapText="1"/>
    </xf>
    <xf numFmtId="0" fontId="18" fillId="0" borderId="10" xfId="0" applyFont="1" applyBorder="1" applyAlignment="1">
      <alignment vertical="top" wrapText="1"/>
    </xf>
    <xf numFmtId="0" fontId="18" fillId="35" borderId="10" xfId="0" applyFont="1" applyFill="1" applyBorder="1" applyAlignment="1">
      <alignment wrapText="1"/>
    </xf>
    <xf numFmtId="0" fontId="0" fillId="33" borderId="10" xfId="0" applyFill="1" applyBorder="1" applyAlignment="1">
      <alignment wrapText="1"/>
    </xf>
    <xf numFmtId="0" fontId="0" fillId="37" borderId="10" xfId="0" applyFill="1" applyBorder="1"/>
    <xf numFmtId="0" fontId="18" fillId="37" borderId="10" xfId="0" applyFont="1" applyFill="1" applyBorder="1"/>
    <xf numFmtId="0" fontId="0" fillId="0" borderId="10" xfId="0" applyBorder="1"/>
    <xf numFmtId="0" fontId="18" fillId="0" borderId="10" xfId="0" applyFont="1" applyBorder="1"/>
    <xf numFmtId="0" fontId="0" fillId="34" borderId="10" xfId="0" applyFill="1" applyBorder="1"/>
    <xf numFmtId="0" fontId="0" fillId="39" borderId="10" xfId="0" applyFill="1" applyBorder="1"/>
    <xf numFmtId="0" fontId="0" fillId="40" borderId="10" xfId="0" applyFont="1" applyFill="1" applyBorder="1" applyAlignment="1">
      <alignment wrapText="1"/>
    </xf>
    <xf numFmtId="0" fontId="0" fillId="42" borderId="10" xfId="0" applyFill="1" applyBorder="1" applyAlignment="1">
      <alignment wrapText="1"/>
    </xf>
    <xf numFmtId="0" fontId="0" fillId="35" borderId="10" xfId="0" applyFill="1" applyBorder="1" applyAlignment="1">
      <alignment wrapText="1"/>
    </xf>
    <xf numFmtId="0" fontId="19" fillId="35" borderId="10" xfId="0" applyFont="1" applyFill="1" applyBorder="1" applyAlignment="1">
      <alignment wrapText="1"/>
    </xf>
    <xf numFmtId="0" fontId="0" fillId="38" borderId="10" xfId="0" applyFill="1" applyBorder="1" applyAlignment="1">
      <alignment wrapText="1"/>
    </xf>
    <xf numFmtId="0" fontId="18" fillId="43" borderId="10" xfId="0" applyFont="1" applyFill="1" applyBorder="1" applyAlignment="1">
      <alignment vertical="top" wrapText="1"/>
    </xf>
    <xf numFmtId="0" fontId="23" fillId="43" borderId="10" xfId="0" applyFont="1" applyFill="1" applyBorder="1" applyAlignment="1">
      <alignment vertical="top" wrapText="1"/>
    </xf>
    <xf numFmtId="37" fontId="18" fillId="43" borderId="10" xfId="0" applyNumberFormat="1" applyFont="1" applyFill="1" applyBorder="1" applyAlignment="1">
      <alignment vertical="top" wrapText="1"/>
    </xf>
    <xf numFmtId="0" fontId="18" fillId="44" borderId="10" xfId="0" applyFont="1" applyFill="1" applyBorder="1" applyAlignment="1">
      <alignment vertical="top" wrapText="1"/>
    </xf>
    <xf numFmtId="0" fontId="18" fillId="38" borderId="10" xfId="0" applyFont="1" applyFill="1" applyBorder="1" applyAlignment="1">
      <alignment horizontal="center" vertical="top" wrapText="1"/>
    </xf>
    <xf numFmtId="2" fontId="18" fillId="44" borderId="10" xfId="0" applyNumberFormat="1" applyFont="1" applyFill="1" applyBorder="1" applyAlignment="1">
      <alignment vertical="top" wrapText="1"/>
    </xf>
    <xf numFmtId="0" fontId="18" fillId="45" borderId="10" xfId="0" applyFont="1" applyFill="1" applyBorder="1" applyAlignment="1">
      <alignment vertical="top" wrapText="1"/>
    </xf>
    <xf numFmtId="0" fontId="24" fillId="36" borderId="10" xfId="0" applyFont="1" applyFill="1" applyBorder="1" applyAlignment="1">
      <alignment vertical="top" wrapText="1"/>
    </xf>
    <xf numFmtId="1" fontId="18" fillId="0" borderId="10" xfId="0" applyNumberFormat="1" applyFont="1" applyBorder="1" applyAlignment="1">
      <alignment vertical="top" wrapText="1"/>
    </xf>
    <xf numFmtId="1" fontId="18" fillId="48" borderId="10" xfId="0" applyNumberFormat="1" applyFont="1" applyFill="1" applyBorder="1" applyAlignment="1">
      <alignment vertical="top" wrapText="1"/>
    </xf>
    <xf numFmtId="1" fontId="24" fillId="49" borderId="10" xfId="0" applyNumberFormat="1" applyFont="1" applyFill="1" applyBorder="1" applyAlignment="1">
      <alignment vertical="top" wrapText="1"/>
    </xf>
    <xf numFmtId="1" fontId="18" fillId="0" borderId="10" xfId="0" applyNumberFormat="1" applyFont="1" applyFill="1" applyBorder="1" applyAlignment="1">
      <alignment vertical="top" wrapText="1"/>
    </xf>
    <xf numFmtId="1" fontId="18" fillId="50" borderId="10" xfId="0" applyNumberFormat="1" applyFont="1" applyFill="1" applyBorder="1" applyAlignment="1">
      <alignment vertical="top" wrapText="1"/>
    </xf>
    <xf numFmtId="1" fontId="18" fillId="51" borderId="10" xfId="0" applyNumberFormat="1" applyFont="1" applyFill="1" applyBorder="1" applyAlignment="1">
      <alignment vertical="top" wrapText="1"/>
    </xf>
    <xf numFmtId="1" fontId="18" fillId="54" borderId="10" xfId="0" applyNumberFormat="1" applyFont="1" applyFill="1" applyBorder="1" applyAlignment="1">
      <alignment vertical="top" wrapText="1"/>
    </xf>
    <xf numFmtId="10" fontId="18" fillId="38" borderId="10" xfId="0" applyNumberFormat="1" applyFont="1" applyFill="1" applyBorder="1" applyAlignment="1">
      <alignment vertical="top" wrapText="1"/>
    </xf>
    <xf numFmtId="0" fontId="18" fillId="0" borderId="10" xfId="0" applyFont="1" applyFill="1" applyBorder="1" applyAlignment="1">
      <alignment vertical="top" wrapText="1"/>
    </xf>
    <xf numFmtId="0" fontId="25" fillId="52" borderId="10" xfId="0" applyFont="1" applyFill="1" applyBorder="1" applyAlignment="1">
      <alignment vertical="top" wrapText="1"/>
    </xf>
    <xf numFmtId="0" fontId="25" fillId="53" borderId="10" xfId="0" applyFont="1" applyFill="1" applyBorder="1" applyAlignment="1">
      <alignment vertical="center" wrapText="1"/>
    </xf>
    <xf numFmtId="0" fontId="18" fillId="38" borderId="10" xfId="0" applyFont="1" applyFill="1" applyBorder="1" applyAlignment="1">
      <alignment vertical="top" wrapText="1"/>
    </xf>
    <xf numFmtId="0" fontId="26" fillId="0" borderId="0" xfId="0" applyFont="1"/>
    <xf numFmtId="0" fontId="0" fillId="55" borderId="10" xfId="0" applyFill="1" applyBorder="1"/>
    <xf numFmtId="0" fontId="18" fillId="55" borderId="10" xfId="0" applyFont="1" applyFill="1" applyBorder="1"/>
    <xf numFmtId="0" fontId="0" fillId="56" borderId="10" xfId="0" applyFill="1" applyBorder="1"/>
    <xf numFmtId="0" fontId="18" fillId="56" borderId="10" xfId="0" applyFont="1" applyFill="1" applyBorder="1"/>
    <xf numFmtId="0" fontId="0" fillId="0" borderId="10" xfId="0" applyFill="1" applyBorder="1"/>
    <xf numFmtId="0" fontId="18" fillId="0" borderId="10" xfId="0" applyFont="1" applyFill="1" applyBorder="1"/>
    <xf numFmtId="0" fontId="0" fillId="57" borderId="10" xfId="0" applyFill="1" applyBorder="1"/>
    <xf numFmtId="0" fontId="0" fillId="59" borderId="10" xfId="0" applyFill="1" applyBorder="1"/>
    <xf numFmtId="0" fontId="22" fillId="60" borderId="10" xfId="0" applyFont="1" applyFill="1" applyBorder="1"/>
    <xf numFmtId="0" fontId="0" fillId="61" borderId="10" xfId="0" applyFill="1" applyBorder="1"/>
    <xf numFmtId="1" fontId="24" fillId="62" borderId="10" xfId="0" applyNumberFormat="1" applyFont="1" applyFill="1" applyBorder="1" applyAlignment="1">
      <alignment vertical="top" wrapText="1"/>
    </xf>
    <xf numFmtId="164" fontId="0" fillId="58" borderId="0" xfId="0" applyNumberFormat="1" applyFill="1"/>
    <xf numFmtId="164" fontId="26" fillId="58" borderId="0" xfId="0" applyNumberFormat="1" applyFont="1" applyFill="1"/>
    <xf numFmtId="0" fontId="0" fillId="58" borderId="0" xfId="0" applyFill="1"/>
    <xf numFmtId="0" fontId="26" fillId="58" borderId="0" xfId="0" applyFont="1" applyFill="1"/>
    <xf numFmtId="0" fontId="26" fillId="58" borderId="0" xfId="0" applyFont="1" applyFill="1" applyBorder="1"/>
    <xf numFmtId="3" fontId="19" fillId="33" borderId="10" xfId="42" applyNumberFormat="1" applyFont="1" applyFill="1" applyBorder="1"/>
    <xf numFmtId="1" fontId="0" fillId="0" borderId="0" xfId="0" applyNumberFormat="1"/>
    <xf numFmtId="1" fontId="0" fillId="0" borderId="0" xfId="0" applyNumberFormat="1" applyFill="1"/>
    <xf numFmtId="1" fontId="19" fillId="0" borderId="0" xfId="0" applyNumberFormat="1" applyFont="1"/>
    <xf numFmtId="0" fontId="0" fillId="0" borderId="0" xfId="0" quotePrefix="1" applyFont="1"/>
    <xf numFmtId="0" fontId="19" fillId="0" borderId="0" xfId="0" quotePrefix="1" applyFont="1"/>
    <xf numFmtId="0" fontId="27" fillId="0" borderId="0" xfId="0" applyFont="1" applyAlignment="1"/>
    <xf numFmtId="0" fontId="28" fillId="0" borderId="10" xfId="43" applyFont="1" applyBorder="1"/>
    <xf numFmtId="0" fontId="19" fillId="0" borderId="10" xfId="43" applyFont="1" applyBorder="1" applyAlignment="1">
      <alignment horizontal="center"/>
    </xf>
    <xf numFmtId="0" fontId="19" fillId="0" borderId="10" xfId="43" applyFont="1" applyBorder="1"/>
    <xf numFmtId="3" fontId="19" fillId="33" borderId="10" xfId="43" applyNumberFormat="1" applyFont="1" applyFill="1" applyBorder="1"/>
    <xf numFmtId="3" fontId="19" fillId="0" borderId="10" xfId="43" applyNumberFormat="1" applyFont="1" applyBorder="1"/>
    <xf numFmtId="3" fontId="19" fillId="0" borderId="10" xfId="42" applyNumberFormat="1" applyFont="1" applyBorder="1"/>
    <xf numFmtId="3" fontId="19" fillId="0" borderId="10" xfId="42" applyNumberFormat="1" applyFont="1" applyFill="1" applyBorder="1"/>
    <xf numFmtId="3" fontId="19" fillId="0" borderId="10" xfId="43" applyNumberFormat="1" applyFont="1" applyFill="1" applyBorder="1"/>
    <xf numFmtId="3" fontId="18" fillId="33" borderId="10" xfId="43" applyNumberFormat="1" applyFont="1" applyFill="1" applyBorder="1"/>
    <xf numFmtId="3" fontId="18" fillId="33" borderId="10" xfId="42" applyNumberFormat="1" applyFont="1" applyFill="1" applyBorder="1"/>
    <xf numFmtId="3" fontId="18" fillId="0" borderId="10" xfId="43" applyNumberFormat="1" applyFont="1" applyBorder="1"/>
    <xf numFmtId="3" fontId="18" fillId="0" borderId="10" xfId="42" applyNumberFormat="1" applyFont="1" applyBorder="1"/>
    <xf numFmtId="0" fontId="0" fillId="0" borderId="0" xfId="0" applyAlignment="1">
      <alignment wrapText="1"/>
    </xf>
    <xf numFmtId="0" fontId="29" fillId="0" borderId="0" xfId="43" applyFont="1" applyAlignment="1">
      <alignment horizontal="left"/>
    </xf>
    <xf numFmtId="0" fontId="0" fillId="41" borderId="10" xfId="0" applyFill="1" applyBorder="1"/>
    <xf numFmtId="0" fontId="0" fillId="38" borderId="10" xfId="0" applyFill="1" applyBorder="1"/>
    <xf numFmtId="1" fontId="0" fillId="50" borderId="10" xfId="0" applyNumberFormat="1" applyFill="1" applyBorder="1" applyAlignment="1">
      <alignment wrapText="1"/>
    </xf>
    <xf numFmtId="1" fontId="0" fillId="46" borderId="10" xfId="0" applyNumberFormat="1" applyFill="1" applyBorder="1"/>
    <xf numFmtId="1" fontId="22" fillId="62" borderId="10" xfId="0" applyNumberFormat="1" applyFont="1" applyFill="1" applyBorder="1" applyAlignment="1">
      <alignment wrapText="1"/>
    </xf>
    <xf numFmtId="1" fontId="22" fillId="62" borderId="10" xfId="0" applyNumberFormat="1" applyFont="1" applyFill="1" applyBorder="1"/>
    <xf numFmtId="1" fontId="18" fillId="48" borderId="10" xfId="0" applyNumberFormat="1" applyFont="1" applyFill="1" applyBorder="1" applyAlignment="1">
      <alignment wrapText="1"/>
    </xf>
    <xf numFmtId="1" fontId="0" fillId="50" borderId="10" xfId="0" applyNumberFormat="1" applyFill="1" applyBorder="1"/>
    <xf numFmtId="0" fontId="0" fillId="63" borderId="10" xfId="0" applyFont="1" applyFill="1" applyBorder="1"/>
    <xf numFmtId="0" fontId="0" fillId="64" borderId="10" xfId="0" applyFill="1" applyBorder="1"/>
    <xf numFmtId="0" fontId="18" fillId="38" borderId="10" xfId="0" applyFont="1" applyFill="1" applyBorder="1"/>
    <xf numFmtId="0" fontId="0" fillId="48" borderId="10" xfId="0" applyFill="1" applyBorder="1"/>
    <xf numFmtId="3" fontId="19" fillId="33" borderId="0" xfId="42" applyNumberFormat="1" applyFont="1" applyFill="1" applyBorder="1"/>
    <xf numFmtId="0" fontId="0" fillId="0" borderId="0" xfId="0" applyBorder="1"/>
    <xf numFmtId="0" fontId="0" fillId="62" borderId="10" xfId="0" applyFill="1" applyBorder="1"/>
    <xf numFmtId="2" fontId="0" fillId="0" borderId="10" xfId="0" applyNumberFormat="1" applyFill="1" applyBorder="1"/>
    <xf numFmtId="166" fontId="0" fillId="0" borderId="10" xfId="0" applyNumberFormat="1" applyFill="1" applyBorder="1"/>
    <xf numFmtId="165" fontId="31" fillId="0" borderId="14" xfId="0" applyNumberFormat="1" applyFont="1" applyFill="1" applyBorder="1" applyAlignment="1">
      <alignment horizontal="center" wrapText="1"/>
    </xf>
    <xf numFmtId="165" fontId="31" fillId="0" borderId="17" xfId="0" applyNumberFormat="1" applyFont="1" applyFill="1" applyBorder="1" applyAlignment="1">
      <alignment horizontal="center" wrapText="1"/>
    </xf>
    <xf numFmtId="10" fontId="0" fillId="0" borderId="10" xfId="0" applyNumberFormat="1" applyFill="1" applyBorder="1"/>
    <xf numFmtId="0" fontId="0" fillId="0" borderId="10" xfId="0" applyFont="1" applyFill="1" applyBorder="1"/>
    <xf numFmtId="0" fontId="0" fillId="62" borderId="10" xfId="0" applyFont="1" applyFill="1" applyBorder="1"/>
    <xf numFmtId="0" fontId="22" fillId="62" borderId="10" xfId="0" applyFont="1" applyFill="1" applyBorder="1"/>
    <xf numFmtId="1" fontId="0" fillId="65" borderId="10" xfId="0" applyNumberFormat="1" applyFill="1" applyBorder="1" applyAlignment="1">
      <alignment wrapText="1"/>
    </xf>
    <xf numFmtId="1" fontId="19" fillId="65" borderId="10" xfId="0" applyNumberFormat="1" applyFont="1" applyFill="1" applyBorder="1" applyAlignment="1">
      <alignment wrapText="1"/>
    </xf>
    <xf numFmtId="1" fontId="18" fillId="38" borderId="10" xfId="0" applyNumberFormat="1" applyFont="1" applyFill="1" applyBorder="1" applyAlignment="1">
      <alignment wrapText="1"/>
    </xf>
    <xf numFmtId="0" fontId="30" fillId="0" borderId="10" xfId="0" applyFont="1" applyBorder="1"/>
    <xf numFmtId="1" fontId="0" fillId="0" borderId="10" xfId="0" applyNumberFormat="1" applyFill="1" applyBorder="1" applyAlignment="1">
      <alignment wrapText="1"/>
    </xf>
    <xf numFmtId="1" fontId="19" fillId="0" borderId="10" xfId="0" applyNumberFormat="1" applyFont="1" applyFill="1" applyBorder="1" applyAlignment="1">
      <alignment wrapText="1"/>
    </xf>
    <xf numFmtId="10" fontId="0" fillId="0" borderId="10" xfId="0" applyNumberFormat="1" applyFill="1" applyBorder="1" applyAlignment="1">
      <alignment wrapText="1"/>
    </xf>
    <xf numFmtId="0" fontId="0" fillId="0" borderId="10" xfId="0" applyFill="1" applyBorder="1" applyAlignment="1">
      <alignment wrapText="1"/>
    </xf>
    <xf numFmtId="1" fontId="0" fillId="0" borderId="10" xfId="0" applyNumberFormat="1" applyFill="1" applyBorder="1"/>
    <xf numFmtId="10" fontId="18" fillId="0" borderId="10" xfId="0" applyNumberFormat="1" applyFont="1" applyFill="1" applyBorder="1" applyAlignment="1">
      <alignment vertical="top" wrapText="1"/>
    </xf>
    <xf numFmtId="166" fontId="0" fillId="0" borderId="10" xfId="0" applyNumberFormat="1" applyFill="1" applyBorder="1" applyAlignment="1">
      <alignment wrapText="1"/>
    </xf>
    <xf numFmtId="0" fontId="22" fillId="0" borderId="10" xfId="0" applyFont="1" applyFill="1" applyBorder="1"/>
    <xf numFmtId="10" fontId="0" fillId="0" borderId="10" xfId="0" applyNumberFormat="1" applyFont="1" applyFill="1" applyBorder="1"/>
    <xf numFmtId="166" fontId="0" fillId="0" borderId="10" xfId="0" applyNumberFormat="1" applyFont="1" applyFill="1" applyBorder="1"/>
    <xf numFmtId="1" fontId="24" fillId="62" borderId="10" xfId="0" applyNumberFormat="1" applyFont="1" applyFill="1" applyBorder="1" applyAlignment="1">
      <alignment wrapText="1"/>
    </xf>
    <xf numFmtId="1" fontId="24" fillId="62" borderId="10" xfId="0" applyNumberFormat="1" applyFont="1" applyFill="1" applyBorder="1"/>
    <xf numFmtId="0" fontId="18" fillId="34" borderId="10" xfId="0" applyFont="1" applyFill="1" applyBorder="1"/>
    <xf numFmtId="1" fontId="18" fillId="34" borderId="10" xfId="0" applyNumberFormat="1" applyFont="1" applyFill="1" applyBorder="1" applyAlignment="1">
      <alignment wrapText="1"/>
    </xf>
    <xf numFmtId="1" fontId="18" fillId="34" borderId="10" xfId="0" applyNumberFormat="1" applyFont="1" applyFill="1" applyBorder="1"/>
    <xf numFmtId="1" fontId="18" fillId="34" borderId="10" xfId="0" applyNumberFormat="1" applyFont="1" applyFill="1" applyBorder="1" applyAlignment="1">
      <alignment horizontal="center" wrapText="1"/>
    </xf>
    <xf numFmtId="10" fontId="18" fillId="34" borderId="10" xfId="0" applyNumberFormat="1" applyFont="1" applyFill="1" applyBorder="1"/>
    <xf numFmtId="166" fontId="18" fillId="34" borderId="10" xfId="0" applyNumberFormat="1" applyFont="1" applyFill="1" applyBorder="1"/>
    <xf numFmtId="1" fontId="18" fillId="62" borderId="10" xfId="0" applyNumberFormat="1" applyFont="1" applyFill="1" applyBorder="1" applyAlignment="1">
      <alignment horizontal="center" wrapText="1"/>
    </xf>
    <xf numFmtId="1" fontId="18" fillId="48" borderId="10" xfId="0" applyNumberFormat="1" applyFont="1" applyFill="1" applyBorder="1" applyAlignment="1">
      <alignment horizontal="center" wrapText="1"/>
    </xf>
    <xf numFmtId="1" fontId="30" fillId="0" borderId="15" xfId="0" applyNumberFormat="1" applyFont="1" applyFill="1" applyBorder="1" applyAlignment="1">
      <alignment horizontal="center" wrapText="1"/>
    </xf>
    <xf numFmtId="1" fontId="30" fillId="0" borderId="16" xfId="0" applyNumberFormat="1" applyFont="1" applyFill="1" applyBorder="1" applyAlignment="1">
      <alignment horizontal="center" wrapText="1"/>
    </xf>
    <xf numFmtId="1" fontId="18" fillId="46" borderId="10" xfId="0" applyNumberFormat="1" applyFont="1" applyFill="1" applyBorder="1" applyAlignment="1">
      <alignment horizontal="center"/>
    </xf>
    <xf numFmtId="1" fontId="0" fillId="65" borderId="10" xfId="0" applyNumberFormat="1" applyFill="1" applyBorder="1" applyAlignment="1">
      <alignment horizontal="center" wrapText="1"/>
    </xf>
    <xf numFmtId="1" fontId="0" fillId="46" borderId="10" xfId="0" applyNumberFormat="1" applyFill="1" applyBorder="1" applyAlignment="1">
      <alignment horizontal="center" wrapText="1"/>
    </xf>
    <xf numFmtId="1" fontId="0" fillId="47" borderId="10" xfId="0" applyNumberFormat="1" applyFill="1" applyBorder="1" applyAlignment="1">
      <alignment horizontal="center" wrapText="1"/>
    </xf>
    <xf numFmtId="1" fontId="19" fillId="46" borderId="10" xfId="0" applyNumberFormat="1" applyFont="1" applyFill="1" applyBorder="1" applyAlignment="1">
      <alignment horizontal="center" wrapText="1"/>
    </xf>
    <xf numFmtId="1" fontId="19" fillId="47" borderId="10" xfId="0" applyNumberFormat="1" applyFont="1" applyFill="1" applyBorder="1" applyAlignment="1">
      <alignment horizontal="center" wrapText="1"/>
    </xf>
    <xf numFmtId="0" fontId="19" fillId="33" borderId="11" xfId="43" applyFont="1" applyFill="1" applyBorder="1" applyAlignment="1">
      <alignment horizontal="center"/>
    </xf>
    <xf numFmtId="0" fontId="19" fillId="33" borderId="12" xfId="43" applyFont="1" applyFill="1" applyBorder="1" applyAlignment="1">
      <alignment horizontal="center"/>
    </xf>
    <xf numFmtId="0" fontId="19" fillId="33" borderId="13" xfId="43" applyFont="1" applyFill="1" applyBorder="1" applyAlignment="1">
      <alignment horizontal="center"/>
    </xf>
    <xf numFmtId="0" fontId="27" fillId="0" borderId="0" xfId="0" applyFont="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2" xfId="42"/>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93366"/>
      <color rgb="FFCCFFCC"/>
      <color rgb="FF66FF99"/>
      <color rgb="FFFF6600"/>
      <color rgb="FFFFDDFF"/>
      <color rgb="FFFF4F96"/>
      <color rgb="FFFF66FF"/>
      <color rgb="FFFF7C80"/>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7"/>
  <sheetViews>
    <sheetView tabSelected="1" workbookViewId="0">
      <pane xSplit="4" ySplit="9" topLeftCell="M28" activePane="bottomRight" state="frozen"/>
      <selection pane="topRight" activeCell="E1" sqref="E1"/>
      <selection pane="bottomLeft" activeCell="A6" sqref="A6"/>
      <selection pane="bottomRight" activeCell="AA41" sqref="AA41"/>
    </sheetView>
  </sheetViews>
  <sheetFormatPr defaultRowHeight="12.75" x14ac:dyDescent="0.2"/>
  <cols>
    <col min="1" max="1" width="12" style="13" customWidth="1"/>
    <col min="2" max="2" width="12.140625" style="13" customWidth="1"/>
    <col min="3" max="3" width="9.140625" style="13"/>
    <col min="4" max="14" width="9.140625" style="13" customWidth="1"/>
    <col min="15" max="15" width="11.7109375" style="13" customWidth="1"/>
    <col min="16" max="16" width="10.28515625" style="13" customWidth="1"/>
    <col min="17" max="17" width="9.140625" style="13" customWidth="1"/>
    <col min="18" max="18" width="9.140625" style="13"/>
    <col min="19" max="19" width="14" style="13" customWidth="1"/>
    <col min="20" max="20" width="9.140625" style="13"/>
    <col min="21" max="22" width="9.140625" style="47"/>
    <col min="23" max="23" width="11.28515625" style="99" bestFit="1" customWidth="1"/>
    <col min="24" max="24" width="14.42578125" style="47" customWidth="1"/>
    <col min="25" max="25" width="7.28515625" style="96" customWidth="1"/>
    <col min="26" max="62" width="9.140625" style="47"/>
    <col min="63" max="16384" width="9.140625" style="13"/>
  </cols>
  <sheetData>
    <row r="1" spans="1:66" ht="15.75" x14ac:dyDescent="0.25">
      <c r="A1" s="106" t="s">
        <v>736</v>
      </c>
    </row>
    <row r="2" spans="1:66" s="47" customFormat="1" ht="18" x14ac:dyDescent="0.25">
      <c r="A2" s="48"/>
      <c r="O2" s="97"/>
      <c r="P2" s="127"/>
      <c r="Q2" s="128"/>
      <c r="R2" s="128"/>
      <c r="S2" s="98"/>
      <c r="W2" s="95"/>
      <c r="Y2" s="96"/>
    </row>
    <row r="3" spans="1:66" s="47" customFormat="1" x14ac:dyDescent="0.2">
      <c r="A3" s="48"/>
      <c r="W3" s="99"/>
      <c r="Y3" s="96"/>
    </row>
    <row r="4" spans="1:66" s="47" customFormat="1" x14ac:dyDescent="0.2">
      <c r="A4" s="48"/>
      <c r="W4" s="99"/>
      <c r="Y4" s="96"/>
    </row>
    <row r="5" spans="1:66" x14ac:dyDescent="0.2">
      <c r="A5" s="47"/>
      <c r="B5" s="47"/>
      <c r="C5" s="47"/>
      <c r="D5" s="47"/>
      <c r="E5" s="129" t="s">
        <v>500</v>
      </c>
      <c r="F5" s="129"/>
      <c r="G5" s="129"/>
      <c r="H5" s="129"/>
      <c r="I5" s="129"/>
      <c r="J5" s="129"/>
      <c r="K5" s="129"/>
      <c r="L5" s="129"/>
      <c r="M5" s="129"/>
      <c r="N5" s="129"/>
      <c r="O5" s="129"/>
      <c r="P5" s="129"/>
      <c r="Q5" s="129"/>
      <c r="R5" s="129"/>
      <c r="S5" s="129"/>
    </row>
    <row r="6" spans="1:66" x14ac:dyDescent="0.2">
      <c r="E6" s="130" t="s">
        <v>501</v>
      </c>
      <c r="F6" s="130"/>
      <c r="G6" s="131" t="s">
        <v>502</v>
      </c>
      <c r="H6" s="131"/>
      <c r="I6" s="131"/>
      <c r="J6" s="131"/>
      <c r="K6" s="132" t="s">
        <v>503</v>
      </c>
      <c r="L6" s="132"/>
      <c r="M6" s="132"/>
      <c r="N6" s="132"/>
      <c r="O6" s="133" t="s">
        <v>504</v>
      </c>
      <c r="P6" s="131"/>
      <c r="Q6" s="131"/>
      <c r="R6" s="134" t="s">
        <v>505</v>
      </c>
      <c r="S6" s="132"/>
      <c r="T6" s="82"/>
      <c r="U6" s="107"/>
      <c r="V6" s="108"/>
      <c r="W6" s="109"/>
      <c r="X6" s="110"/>
    </row>
    <row r="7" spans="1:66" ht="36.75" customHeight="1" x14ac:dyDescent="0.2">
      <c r="E7" s="103"/>
      <c r="F7" s="105" t="s">
        <v>650</v>
      </c>
      <c r="G7" s="83"/>
      <c r="H7" s="84" t="s">
        <v>645</v>
      </c>
      <c r="I7" s="83"/>
      <c r="J7" s="85" t="s">
        <v>637</v>
      </c>
      <c r="K7" s="86" t="s">
        <v>506</v>
      </c>
      <c r="L7" s="84" t="s">
        <v>647</v>
      </c>
      <c r="M7" s="84" t="s">
        <v>507</v>
      </c>
      <c r="N7" s="83"/>
      <c r="O7" s="104"/>
      <c r="P7" s="126" t="s">
        <v>643</v>
      </c>
      <c r="Q7" s="126"/>
      <c r="R7" s="126"/>
      <c r="S7" s="126"/>
      <c r="T7" s="87"/>
      <c r="U7" s="111"/>
      <c r="V7" s="111"/>
    </row>
    <row r="8" spans="1:66" s="119" customFormat="1" ht="36.75" customHeight="1" x14ac:dyDescent="0.2">
      <c r="A8" s="119" t="s">
        <v>738</v>
      </c>
      <c r="E8" s="120" t="s">
        <v>739</v>
      </c>
      <c r="F8" s="120" t="s">
        <v>741</v>
      </c>
      <c r="G8" s="121" t="s">
        <v>740</v>
      </c>
      <c r="H8" s="117"/>
      <c r="I8" s="121" t="s">
        <v>742</v>
      </c>
      <c r="J8" s="118"/>
      <c r="K8" s="120" t="s">
        <v>741</v>
      </c>
      <c r="L8" s="117"/>
      <c r="M8" s="117"/>
      <c r="N8" s="121" t="s">
        <v>743</v>
      </c>
      <c r="O8" s="120" t="s">
        <v>744</v>
      </c>
      <c r="P8" s="122" t="s">
        <v>741</v>
      </c>
      <c r="Q8" s="122" t="s">
        <v>741</v>
      </c>
      <c r="R8" s="122" t="s">
        <v>741</v>
      </c>
      <c r="S8" s="125"/>
      <c r="T8" s="121"/>
      <c r="U8" s="121"/>
      <c r="V8" s="121"/>
      <c r="W8" s="123"/>
      <c r="Y8" s="124"/>
    </row>
    <row r="9" spans="1:66" s="10" customFormat="1" ht="81" customHeight="1" x14ac:dyDescent="0.2">
      <c r="A9" s="10" t="s">
        <v>0</v>
      </c>
      <c r="B9" s="10" t="s">
        <v>2</v>
      </c>
      <c r="C9" s="10" t="s">
        <v>480</v>
      </c>
      <c r="D9" s="10" t="s">
        <v>1</v>
      </c>
      <c r="E9" s="30" t="s">
        <v>658</v>
      </c>
      <c r="F9" s="30" t="s">
        <v>649</v>
      </c>
      <c r="G9" s="30" t="s">
        <v>511</v>
      </c>
      <c r="H9" s="53" t="s">
        <v>512</v>
      </c>
      <c r="I9" s="30" t="s">
        <v>646</v>
      </c>
      <c r="J9" s="53" t="s">
        <v>513</v>
      </c>
      <c r="K9" s="31" t="s">
        <v>716</v>
      </c>
      <c r="L9" s="53" t="s">
        <v>515</v>
      </c>
      <c r="M9" s="53" t="s">
        <v>516</v>
      </c>
      <c r="N9" s="30" t="s">
        <v>641</v>
      </c>
      <c r="O9" s="30" t="s">
        <v>642</v>
      </c>
      <c r="P9" s="31" t="s">
        <v>644</v>
      </c>
      <c r="Q9" s="31" t="s">
        <v>732</v>
      </c>
      <c r="R9" s="31">
        <v>547</v>
      </c>
      <c r="S9" s="53" t="s">
        <v>737</v>
      </c>
      <c r="T9" s="34" t="s">
        <v>523</v>
      </c>
      <c r="U9" s="33"/>
      <c r="V9" s="33"/>
      <c r="W9" s="112"/>
      <c r="X9" s="38"/>
      <c r="Y9" s="113"/>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row>
    <row r="10" spans="1:66" x14ac:dyDescent="0.2">
      <c r="A10" s="13" t="s">
        <v>94</v>
      </c>
      <c r="B10" s="13" t="s">
        <v>96</v>
      </c>
      <c r="C10" s="13" t="s">
        <v>95</v>
      </c>
      <c r="D10" s="13" t="s">
        <v>43</v>
      </c>
      <c r="H10" s="94"/>
      <c r="J10" s="94"/>
      <c r="L10" s="94"/>
      <c r="M10" s="102"/>
      <c r="R10" s="13">
        <v>900</v>
      </c>
      <c r="S10" s="94"/>
      <c r="T10" s="13">
        <f t="shared" ref="T10:T39" si="0">E10+F10+G10+I10+K10+N10+O10+P10+Q10+R10</f>
        <v>900</v>
      </c>
      <c r="AE10" s="114"/>
    </row>
    <row r="11" spans="1:66" x14ac:dyDescent="0.2">
      <c r="A11" s="13" t="s">
        <v>98</v>
      </c>
      <c r="B11" s="13" t="s">
        <v>101</v>
      </c>
      <c r="C11" s="13" t="s">
        <v>99</v>
      </c>
      <c r="D11" s="13" t="s">
        <v>100</v>
      </c>
      <c r="H11" s="94"/>
      <c r="J11" s="94"/>
      <c r="L11" s="94"/>
      <c r="M11" s="102"/>
      <c r="O11" s="13">
        <v>900</v>
      </c>
      <c r="P11" s="13">
        <v>700</v>
      </c>
      <c r="S11" s="94"/>
      <c r="T11" s="13">
        <f t="shared" si="0"/>
        <v>1600</v>
      </c>
    </row>
    <row r="12" spans="1:66" s="47" customFormat="1" x14ac:dyDescent="0.2">
      <c r="A12" s="13" t="s">
        <v>103</v>
      </c>
      <c r="B12" s="13" t="s">
        <v>106</v>
      </c>
      <c r="C12" s="13" t="s">
        <v>104</v>
      </c>
      <c r="D12" s="13" t="s">
        <v>105</v>
      </c>
      <c r="E12" s="13"/>
      <c r="F12" s="13"/>
      <c r="G12" s="13"/>
      <c r="H12" s="94"/>
      <c r="I12" s="13"/>
      <c r="J12" s="94"/>
      <c r="K12" s="13"/>
      <c r="L12" s="94"/>
      <c r="M12" s="102"/>
      <c r="N12" s="13"/>
      <c r="O12" s="13">
        <v>900</v>
      </c>
      <c r="P12" s="13">
        <v>700</v>
      </c>
      <c r="Q12" s="13"/>
      <c r="R12" s="13"/>
      <c r="S12" s="94"/>
      <c r="T12" s="13">
        <f t="shared" si="0"/>
        <v>1600</v>
      </c>
      <c r="W12" s="99"/>
      <c r="Y12" s="96"/>
      <c r="BK12" s="11"/>
      <c r="BL12" s="11"/>
      <c r="BM12" s="11"/>
      <c r="BN12" s="11"/>
    </row>
    <row r="13" spans="1:66" s="51" customFormat="1" x14ac:dyDescent="0.2">
      <c r="A13" s="13" t="s">
        <v>126</v>
      </c>
      <c r="B13" s="13" t="s">
        <v>128</v>
      </c>
      <c r="C13" s="13" t="s">
        <v>127</v>
      </c>
      <c r="D13" s="13" t="s">
        <v>19</v>
      </c>
      <c r="E13" s="13"/>
      <c r="F13" s="13"/>
      <c r="G13" s="13"/>
      <c r="H13" s="94"/>
      <c r="I13" s="13"/>
      <c r="J13" s="94"/>
      <c r="K13" s="13">
        <f>2100*2/3</f>
        <v>1400</v>
      </c>
      <c r="L13" s="94"/>
      <c r="M13" s="102"/>
      <c r="N13" s="13"/>
      <c r="O13" s="13">
        <v>300</v>
      </c>
      <c r="P13" s="13"/>
      <c r="Q13" s="13"/>
      <c r="R13" s="13"/>
      <c r="S13" s="94"/>
      <c r="T13" s="13">
        <f t="shared" si="0"/>
        <v>1700</v>
      </c>
      <c r="U13" s="47"/>
      <c r="V13" s="47"/>
      <c r="W13" s="99"/>
      <c r="X13" s="47"/>
      <c r="Y13" s="96"/>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15"/>
      <c r="BL13" s="15"/>
      <c r="BM13" s="15"/>
      <c r="BN13" s="15"/>
    </row>
    <row r="14" spans="1:66" s="11" customFormat="1" x14ac:dyDescent="0.2">
      <c r="A14" s="13" t="s">
        <v>129</v>
      </c>
      <c r="B14" s="13" t="s">
        <v>131</v>
      </c>
      <c r="C14" s="13" t="s">
        <v>64</v>
      </c>
      <c r="D14" s="13" t="s">
        <v>130</v>
      </c>
      <c r="E14" s="13"/>
      <c r="F14" s="13"/>
      <c r="G14" s="13"/>
      <c r="H14" s="94"/>
      <c r="I14" s="13"/>
      <c r="J14" s="94"/>
      <c r="K14" s="13"/>
      <c r="L14" s="94"/>
      <c r="M14" s="102"/>
      <c r="N14" s="13"/>
      <c r="O14" s="13"/>
      <c r="P14" s="13"/>
      <c r="Q14" s="13"/>
      <c r="R14" s="13">
        <v>1500</v>
      </c>
      <c r="S14" s="94"/>
      <c r="T14" s="13">
        <f t="shared" si="0"/>
        <v>1500</v>
      </c>
      <c r="U14" s="47"/>
      <c r="V14" s="47"/>
      <c r="W14" s="99"/>
      <c r="X14" s="47"/>
      <c r="Y14" s="96"/>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13"/>
      <c r="BL14" s="13"/>
      <c r="BM14" s="13"/>
      <c r="BN14" s="13"/>
    </row>
    <row r="15" spans="1:66" x14ac:dyDescent="0.2">
      <c r="A15" s="13" t="s">
        <v>132</v>
      </c>
      <c r="B15" s="13" t="s">
        <v>134</v>
      </c>
      <c r="C15" s="13" t="s">
        <v>133</v>
      </c>
      <c r="D15" s="13" t="s">
        <v>74</v>
      </c>
      <c r="H15" s="94"/>
      <c r="I15" s="13">
        <v>786</v>
      </c>
      <c r="J15" s="94"/>
      <c r="L15" s="94"/>
      <c r="M15" s="102"/>
      <c r="R15" s="13">
        <v>1500</v>
      </c>
      <c r="S15" s="94"/>
      <c r="T15" s="13">
        <f t="shared" si="0"/>
        <v>2286</v>
      </c>
    </row>
    <row r="16" spans="1:66" s="52" customFormat="1" x14ac:dyDescent="0.2">
      <c r="A16" s="13" t="s">
        <v>141</v>
      </c>
      <c r="B16" s="13" t="s">
        <v>142</v>
      </c>
      <c r="C16" s="13" t="s">
        <v>47</v>
      </c>
      <c r="D16" s="13" t="s">
        <v>46</v>
      </c>
      <c r="E16" s="13"/>
      <c r="F16" s="13"/>
      <c r="G16" s="13"/>
      <c r="H16" s="94"/>
      <c r="I16" s="13"/>
      <c r="J16" s="94"/>
      <c r="K16" s="13"/>
      <c r="L16" s="94"/>
      <c r="M16" s="102"/>
      <c r="N16" s="13"/>
      <c r="O16" s="13"/>
      <c r="P16" s="13"/>
      <c r="Q16" s="13"/>
      <c r="R16" s="13">
        <v>1500</v>
      </c>
      <c r="S16" s="94"/>
      <c r="T16" s="13">
        <f t="shared" si="0"/>
        <v>1500</v>
      </c>
      <c r="U16" s="47"/>
      <c r="V16" s="47"/>
      <c r="W16" s="99"/>
      <c r="X16" s="47"/>
      <c r="Y16" s="96"/>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row>
    <row r="17" spans="1:66" x14ac:dyDescent="0.2">
      <c r="A17" s="16" t="s">
        <v>155</v>
      </c>
      <c r="B17" s="16" t="s">
        <v>157</v>
      </c>
      <c r="C17" s="16" t="s">
        <v>76</v>
      </c>
      <c r="D17" s="16" t="s">
        <v>156</v>
      </c>
      <c r="E17" s="16"/>
      <c r="F17" s="16"/>
      <c r="G17" s="16"/>
      <c r="H17" s="94"/>
      <c r="I17" s="16"/>
      <c r="J17" s="94"/>
      <c r="K17" s="16"/>
      <c r="L17" s="94"/>
      <c r="M17" s="102"/>
      <c r="N17" s="16"/>
      <c r="O17" s="16"/>
      <c r="P17" s="16"/>
      <c r="Q17" s="16"/>
      <c r="R17" s="16">
        <v>1500</v>
      </c>
      <c r="S17" s="94"/>
      <c r="T17" s="13">
        <f t="shared" si="0"/>
        <v>1500</v>
      </c>
    </row>
    <row r="18" spans="1:66" x14ac:dyDescent="0.2">
      <c r="A18" s="13" t="s">
        <v>177</v>
      </c>
      <c r="B18" s="13" t="s">
        <v>179</v>
      </c>
      <c r="C18" s="13" t="s">
        <v>93</v>
      </c>
      <c r="D18" s="13" t="s">
        <v>178</v>
      </c>
      <c r="H18" s="94"/>
      <c r="I18" s="13">
        <v>786</v>
      </c>
      <c r="J18" s="94"/>
      <c r="K18" s="13">
        <v>2100</v>
      </c>
      <c r="L18" s="94"/>
      <c r="M18" s="102"/>
      <c r="R18" s="13">
        <v>900</v>
      </c>
      <c r="S18" s="94"/>
      <c r="T18" s="13">
        <f t="shared" si="0"/>
        <v>3786</v>
      </c>
    </row>
    <row r="19" spans="1:66" x14ac:dyDescent="0.2">
      <c r="A19" s="13" t="s">
        <v>181</v>
      </c>
      <c r="B19" s="13" t="s">
        <v>182</v>
      </c>
      <c r="C19" s="13" t="s">
        <v>95</v>
      </c>
      <c r="D19" s="13" t="s">
        <v>34</v>
      </c>
      <c r="H19" s="94"/>
      <c r="J19" s="94"/>
      <c r="K19" s="13">
        <v>1500</v>
      </c>
      <c r="L19" s="94"/>
      <c r="M19" s="102"/>
      <c r="S19" s="94"/>
      <c r="T19" s="13">
        <f t="shared" si="0"/>
        <v>1500</v>
      </c>
    </row>
    <row r="20" spans="1:66" x14ac:dyDescent="0.2">
      <c r="A20" s="13" t="s">
        <v>222</v>
      </c>
      <c r="B20" s="13" t="s">
        <v>223</v>
      </c>
      <c r="C20" s="13" t="s">
        <v>102</v>
      </c>
      <c r="D20" s="13" t="s">
        <v>14</v>
      </c>
      <c r="H20" s="94"/>
      <c r="J20" s="94"/>
      <c r="K20" s="13">
        <v>2100</v>
      </c>
      <c r="L20" s="94"/>
      <c r="M20" s="102"/>
      <c r="N20" s="13">
        <v>1438</v>
      </c>
      <c r="R20" s="13">
        <v>2400</v>
      </c>
      <c r="S20" s="94"/>
      <c r="T20" s="13">
        <f t="shared" si="0"/>
        <v>5938</v>
      </c>
    </row>
    <row r="21" spans="1:66" x14ac:dyDescent="0.2">
      <c r="A21" s="47" t="s">
        <v>224</v>
      </c>
      <c r="B21" s="47" t="s">
        <v>227</v>
      </c>
      <c r="C21" s="47" t="s">
        <v>225</v>
      </c>
      <c r="D21" s="47" t="s">
        <v>226</v>
      </c>
      <c r="E21" s="47">
        <v>1068</v>
      </c>
      <c r="F21" s="47"/>
      <c r="G21" s="47"/>
      <c r="H21" s="94"/>
      <c r="I21" s="47"/>
      <c r="J21" s="94"/>
      <c r="K21" s="47">
        <v>2100</v>
      </c>
      <c r="L21" s="94"/>
      <c r="M21" s="102"/>
      <c r="N21" s="47"/>
      <c r="O21" s="47"/>
      <c r="P21" s="47"/>
      <c r="Q21" s="47"/>
      <c r="S21" s="94"/>
      <c r="T21" s="13">
        <f t="shared" si="0"/>
        <v>3168</v>
      </c>
      <c r="BK21" s="15"/>
      <c r="BL21" s="15"/>
      <c r="BM21" s="15"/>
      <c r="BN21" s="15"/>
    </row>
    <row r="22" spans="1:66" x14ac:dyDescent="0.2">
      <c r="A22" s="89" t="s">
        <v>51</v>
      </c>
      <c r="B22" s="89" t="s">
        <v>54</v>
      </c>
      <c r="C22" s="89" t="s">
        <v>52</v>
      </c>
      <c r="D22" s="89" t="s">
        <v>53</v>
      </c>
      <c r="E22" s="89">
        <v>1500</v>
      </c>
      <c r="F22" s="89"/>
      <c r="G22" s="89">
        <v>1000</v>
      </c>
      <c r="H22" s="94"/>
      <c r="I22" s="89"/>
      <c r="J22" s="94"/>
      <c r="K22" s="89"/>
      <c r="L22" s="94"/>
      <c r="M22" s="102"/>
      <c r="N22" s="89"/>
      <c r="O22" s="89"/>
      <c r="P22" s="89"/>
      <c r="Q22" s="89">
        <v>6000</v>
      </c>
      <c r="R22" s="89"/>
      <c r="S22" s="94"/>
      <c r="T22" s="13">
        <f t="shared" si="0"/>
        <v>8500</v>
      </c>
    </row>
    <row r="23" spans="1:66" x14ac:dyDescent="0.2">
      <c r="A23" s="13" t="s">
        <v>232</v>
      </c>
      <c r="B23" s="13" t="s">
        <v>235</v>
      </c>
      <c r="C23" s="13" t="s">
        <v>233</v>
      </c>
      <c r="D23" s="13" t="s">
        <v>234</v>
      </c>
      <c r="H23" s="94"/>
      <c r="J23" s="94"/>
      <c r="L23" s="94"/>
      <c r="M23" s="102"/>
      <c r="R23" s="13">
        <v>1500</v>
      </c>
      <c r="S23" s="94"/>
      <c r="T23" s="13">
        <f t="shared" si="0"/>
        <v>1500</v>
      </c>
    </row>
    <row r="24" spans="1:66" x14ac:dyDescent="0.2">
      <c r="A24" s="13" t="s">
        <v>243</v>
      </c>
      <c r="B24" s="13" t="s">
        <v>92</v>
      </c>
      <c r="C24" s="13" t="s">
        <v>45</v>
      </c>
      <c r="D24" s="13" t="s">
        <v>79</v>
      </c>
      <c r="E24" s="13">
        <v>600</v>
      </c>
      <c r="H24" s="94"/>
      <c r="J24" s="94"/>
      <c r="K24" s="13">
        <v>2100</v>
      </c>
      <c r="L24" s="94"/>
      <c r="M24" s="102"/>
      <c r="R24" s="13">
        <v>1500</v>
      </c>
      <c r="S24" s="94"/>
      <c r="T24" s="13">
        <f t="shared" si="0"/>
        <v>4200</v>
      </c>
    </row>
    <row r="25" spans="1:66" x14ac:dyDescent="0.2">
      <c r="A25" s="13" t="s">
        <v>253</v>
      </c>
      <c r="B25" s="13" t="s">
        <v>256</v>
      </c>
      <c r="C25" s="13" t="s">
        <v>254</v>
      </c>
      <c r="D25" s="13" t="s">
        <v>255</v>
      </c>
      <c r="H25" s="94"/>
      <c r="J25" s="94"/>
      <c r="L25" s="94"/>
      <c r="M25" s="102"/>
      <c r="R25" s="13">
        <v>1500</v>
      </c>
      <c r="S25" s="94"/>
      <c r="T25" s="13">
        <f t="shared" si="0"/>
        <v>1500</v>
      </c>
      <c r="AD25" s="114"/>
    </row>
    <row r="26" spans="1:66" x14ac:dyDescent="0.2">
      <c r="A26" s="13" t="s">
        <v>257</v>
      </c>
      <c r="B26" s="13" t="s">
        <v>260</v>
      </c>
      <c r="C26" s="13" t="s">
        <v>258</v>
      </c>
      <c r="D26" s="13" t="s">
        <v>259</v>
      </c>
      <c r="H26" s="94"/>
      <c r="J26" s="94"/>
      <c r="K26" s="13">
        <v>2100</v>
      </c>
      <c r="L26" s="94"/>
      <c r="M26" s="102"/>
      <c r="R26" s="13">
        <v>1500</v>
      </c>
      <c r="S26" s="94"/>
      <c r="T26" s="13">
        <f t="shared" si="0"/>
        <v>3600</v>
      </c>
      <c r="AF26" s="114"/>
      <c r="BK26" s="15"/>
      <c r="BL26" s="15"/>
      <c r="BM26" s="15"/>
      <c r="BN26" s="15"/>
    </row>
    <row r="27" spans="1:66" x14ac:dyDescent="0.2">
      <c r="A27" s="13" t="s">
        <v>262</v>
      </c>
      <c r="B27" s="13" t="s">
        <v>264</v>
      </c>
      <c r="C27" s="13" t="s">
        <v>263</v>
      </c>
      <c r="D27" s="13" t="s">
        <v>25</v>
      </c>
      <c r="H27" s="94"/>
      <c r="I27" s="13">
        <v>786</v>
      </c>
      <c r="J27" s="94"/>
      <c r="L27" s="94"/>
      <c r="M27" s="102"/>
      <c r="S27" s="94"/>
      <c r="T27" s="13">
        <f t="shared" si="0"/>
        <v>786</v>
      </c>
    </row>
    <row r="28" spans="1:66" x14ac:dyDescent="0.2">
      <c r="A28" s="13" t="s">
        <v>733</v>
      </c>
      <c r="B28" s="11" t="s">
        <v>639</v>
      </c>
      <c r="C28" s="11" t="s">
        <v>638</v>
      </c>
      <c r="D28" s="11" t="s">
        <v>266</v>
      </c>
      <c r="E28" s="11"/>
      <c r="F28" s="11"/>
      <c r="G28" s="11"/>
      <c r="H28" s="94"/>
      <c r="I28" s="11"/>
      <c r="J28" s="94"/>
      <c r="K28" s="11"/>
      <c r="L28" s="94"/>
      <c r="M28" s="102"/>
      <c r="N28" s="11"/>
      <c r="O28" s="11"/>
      <c r="P28" s="11"/>
      <c r="Q28" s="11"/>
      <c r="R28" s="11">
        <v>1500</v>
      </c>
      <c r="S28" s="94"/>
      <c r="T28" s="13">
        <f t="shared" si="0"/>
        <v>1500</v>
      </c>
    </row>
    <row r="29" spans="1:66" x14ac:dyDescent="0.2">
      <c r="A29" s="13" t="s">
        <v>287</v>
      </c>
      <c r="B29" s="13" t="s">
        <v>289</v>
      </c>
      <c r="C29" s="13" t="s">
        <v>288</v>
      </c>
      <c r="D29" s="13" t="s">
        <v>74</v>
      </c>
      <c r="E29" s="13">
        <v>1410</v>
      </c>
      <c r="H29" s="94"/>
      <c r="J29" s="94"/>
      <c r="L29" s="94"/>
      <c r="M29" s="102"/>
      <c r="P29" s="13">
        <v>700</v>
      </c>
      <c r="S29" s="94"/>
      <c r="T29" s="13">
        <f t="shared" si="0"/>
        <v>2110</v>
      </c>
      <c r="BK29" s="89"/>
      <c r="BL29" s="89"/>
      <c r="BM29" s="89"/>
      <c r="BN29" s="89"/>
    </row>
    <row r="30" spans="1:66" x14ac:dyDescent="0.2">
      <c r="A30" s="13" t="s">
        <v>314</v>
      </c>
      <c r="B30" s="13" t="s">
        <v>315</v>
      </c>
      <c r="C30" s="13" t="s">
        <v>184</v>
      </c>
      <c r="D30" s="13" t="s">
        <v>13</v>
      </c>
      <c r="E30" s="13">
        <f>1500*1/3</f>
        <v>500</v>
      </c>
      <c r="H30" s="94"/>
      <c r="J30" s="94"/>
      <c r="K30" s="13">
        <f>2100*1/3</f>
        <v>700</v>
      </c>
      <c r="L30" s="94"/>
      <c r="M30" s="102"/>
      <c r="S30" s="94"/>
      <c r="T30" s="13">
        <f t="shared" si="0"/>
        <v>1200</v>
      </c>
    </row>
    <row r="31" spans="1:66" x14ac:dyDescent="0.2">
      <c r="A31" s="16" t="s">
        <v>316</v>
      </c>
      <c r="B31" s="16" t="s">
        <v>317</v>
      </c>
      <c r="C31" s="16" t="s">
        <v>70</v>
      </c>
      <c r="D31" s="16" t="s">
        <v>14</v>
      </c>
      <c r="E31" s="16"/>
      <c r="F31" s="16"/>
      <c r="G31" s="16"/>
      <c r="H31" s="94"/>
      <c r="I31" s="16"/>
      <c r="J31" s="94"/>
      <c r="K31" s="16"/>
      <c r="L31" s="94"/>
      <c r="M31" s="102"/>
      <c r="N31" s="16"/>
      <c r="O31" s="16"/>
      <c r="P31" s="16"/>
      <c r="Q31" s="16"/>
      <c r="R31" s="16">
        <v>1500</v>
      </c>
      <c r="S31" s="94"/>
      <c r="T31" s="13">
        <f t="shared" si="0"/>
        <v>1500</v>
      </c>
    </row>
    <row r="32" spans="1:66" x14ac:dyDescent="0.2">
      <c r="A32" s="93" t="s">
        <v>338</v>
      </c>
      <c r="B32" s="13" t="s">
        <v>339</v>
      </c>
      <c r="C32" s="13" t="s">
        <v>68</v>
      </c>
      <c r="D32" s="13" t="s">
        <v>77</v>
      </c>
      <c r="H32" s="94"/>
      <c r="J32" s="94"/>
      <c r="L32" s="94"/>
      <c r="M32" s="102"/>
      <c r="R32" s="13">
        <v>1500</v>
      </c>
      <c r="S32" s="94"/>
      <c r="T32" s="13">
        <f t="shared" si="0"/>
        <v>1500</v>
      </c>
    </row>
    <row r="33" spans="1:66" x14ac:dyDescent="0.2">
      <c r="A33" s="13" t="s">
        <v>378</v>
      </c>
      <c r="B33" s="13" t="s">
        <v>381</v>
      </c>
      <c r="C33" s="13" t="s">
        <v>379</v>
      </c>
      <c r="D33" s="13" t="s">
        <v>380</v>
      </c>
      <c r="H33" s="94"/>
      <c r="J33" s="94"/>
      <c r="L33" s="94"/>
      <c r="M33" s="102"/>
      <c r="O33" s="13">
        <v>900</v>
      </c>
      <c r="P33" s="13">
        <v>700</v>
      </c>
      <c r="S33" s="94"/>
      <c r="T33" s="13">
        <f t="shared" si="0"/>
        <v>1600</v>
      </c>
    </row>
    <row r="34" spans="1:66" x14ac:dyDescent="0.2">
      <c r="A34" s="13" t="s">
        <v>382</v>
      </c>
      <c r="B34" s="13" t="s">
        <v>384</v>
      </c>
      <c r="C34" s="13" t="s">
        <v>65</v>
      </c>
      <c r="D34" s="13" t="s">
        <v>383</v>
      </c>
      <c r="E34" s="13">
        <v>1410</v>
      </c>
      <c r="H34" s="94"/>
      <c r="J34" s="94"/>
      <c r="L34" s="94"/>
      <c r="M34" s="102"/>
      <c r="S34" s="94"/>
      <c r="T34" s="13">
        <f t="shared" si="0"/>
        <v>1410</v>
      </c>
    </row>
    <row r="35" spans="1:66" x14ac:dyDescent="0.2">
      <c r="A35" s="13" t="s">
        <v>385</v>
      </c>
      <c r="B35" s="13" t="s">
        <v>387</v>
      </c>
      <c r="C35" s="13" t="s">
        <v>386</v>
      </c>
      <c r="D35" s="13" t="s">
        <v>45</v>
      </c>
      <c r="H35" s="94"/>
      <c r="J35" s="94"/>
      <c r="K35" s="13">
        <v>1500</v>
      </c>
      <c r="L35" s="94"/>
      <c r="M35" s="102"/>
      <c r="S35" s="94"/>
      <c r="T35" s="13">
        <f t="shared" si="0"/>
        <v>1500</v>
      </c>
    </row>
    <row r="36" spans="1:66" x14ac:dyDescent="0.2">
      <c r="A36" s="13" t="s">
        <v>404</v>
      </c>
      <c r="B36" s="13" t="s">
        <v>405</v>
      </c>
      <c r="C36" s="13" t="s">
        <v>81</v>
      </c>
      <c r="D36" s="13" t="s">
        <v>46</v>
      </c>
      <c r="H36" s="94"/>
      <c r="J36" s="94"/>
      <c r="L36" s="94"/>
      <c r="M36" s="102"/>
      <c r="R36" s="13">
        <v>900</v>
      </c>
      <c r="S36" s="94"/>
      <c r="T36" s="13">
        <f t="shared" si="0"/>
        <v>900</v>
      </c>
    </row>
    <row r="37" spans="1:66" s="49" customFormat="1" x14ac:dyDescent="0.2">
      <c r="A37" s="13" t="s">
        <v>428</v>
      </c>
      <c r="B37" s="13" t="s">
        <v>430</v>
      </c>
      <c r="C37" s="13" t="s">
        <v>45</v>
      </c>
      <c r="D37" s="13" t="s">
        <v>429</v>
      </c>
      <c r="E37" s="13"/>
      <c r="F37" s="13"/>
      <c r="G37" s="13"/>
      <c r="H37" s="94"/>
      <c r="I37" s="13"/>
      <c r="J37" s="94"/>
      <c r="K37" s="13"/>
      <c r="L37" s="94"/>
      <c r="M37" s="102"/>
      <c r="N37" s="13"/>
      <c r="O37" s="13"/>
      <c r="P37" s="13"/>
      <c r="Q37" s="13"/>
      <c r="R37" s="13">
        <v>1200</v>
      </c>
      <c r="S37" s="94"/>
      <c r="T37" s="13">
        <f t="shared" si="0"/>
        <v>1200</v>
      </c>
      <c r="U37" s="47"/>
      <c r="V37" s="47"/>
      <c r="W37" s="99"/>
      <c r="X37" s="47"/>
      <c r="Y37" s="96"/>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13"/>
      <c r="BL37" s="13"/>
      <c r="BM37" s="13"/>
      <c r="BN37" s="13"/>
    </row>
    <row r="38" spans="1:66" s="50" customFormat="1" x14ac:dyDescent="0.2">
      <c r="A38" s="16" t="s">
        <v>431</v>
      </c>
      <c r="B38" s="16" t="s">
        <v>434</v>
      </c>
      <c r="C38" s="16" t="s">
        <v>432</v>
      </c>
      <c r="D38" s="16" t="s">
        <v>433</v>
      </c>
      <c r="E38" s="16"/>
      <c r="F38" s="16"/>
      <c r="G38" s="16"/>
      <c r="H38" s="94"/>
      <c r="I38" s="16"/>
      <c r="J38" s="94"/>
      <c r="K38" s="16"/>
      <c r="L38" s="94"/>
      <c r="M38" s="102"/>
      <c r="N38" s="16"/>
      <c r="O38" s="16"/>
      <c r="P38" s="16"/>
      <c r="Q38" s="16"/>
      <c r="R38" s="16">
        <v>1500</v>
      </c>
      <c r="S38" s="94"/>
      <c r="T38" s="13">
        <f t="shared" si="0"/>
        <v>1500</v>
      </c>
      <c r="U38" s="47"/>
      <c r="V38" s="47"/>
      <c r="W38" s="99"/>
      <c r="X38" s="47"/>
      <c r="Y38" s="96"/>
      <c r="Z38" s="47"/>
      <c r="AA38" s="47">
        <v>8479</v>
      </c>
      <c r="AB38" s="47"/>
      <c r="AC38" s="47"/>
      <c r="AD38" s="47"/>
      <c r="AE38" s="47"/>
      <c r="AF38" s="47"/>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51"/>
      <c r="BL38" s="51"/>
      <c r="BM38" s="51"/>
      <c r="BN38" s="51"/>
    </row>
    <row r="39" spans="1:66" s="52" customFormat="1" x14ac:dyDescent="0.2">
      <c r="A39" s="13" t="s">
        <v>449</v>
      </c>
      <c r="B39" s="13" t="s">
        <v>450</v>
      </c>
      <c r="C39" s="13" t="s">
        <v>50</v>
      </c>
      <c r="D39" s="13" t="s">
        <v>55</v>
      </c>
      <c r="E39" s="13"/>
      <c r="F39" s="13"/>
      <c r="G39" s="13"/>
      <c r="H39" s="94"/>
      <c r="I39" s="13"/>
      <c r="J39" s="94"/>
      <c r="K39" s="13"/>
      <c r="L39" s="94"/>
      <c r="M39" s="102"/>
      <c r="N39" s="13"/>
      <c r="O39" s="13"/>
      <c r="P39" s="13"/>
      <c r="Q39" s="13"/>
      <c r="R39" s="13">
        <v>3300</v>
      </c>
      <c r="S39" s="94"/>
      <c r="T39" s="13">
        <f t="shared" si="0"/>
        <v>3300</v>
      </c>
      <c r="U39" s="47"/>
      <c r="V39" s="47"/>
      <c r="W39" s="99"/>
      <c r="X39" s="47"/>
      <c r="Y39" s="96"/>
      <c r="Z39" s="47"/>
      <c r="AA39" s="47">
        <v>54705</v>
      </c>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9"/>
      <c r="BL39" s="49"/>
      <c r="BM39" s="49"/>
      <c r="BN39" s="49"/>
    </row>
    <row r="40" spans="1:66" x14ac:dyDescent="0.2">
      <c r="H40" s="94"/>
      <c r="J40" s="94"/>
      <c r="L40" s="94"/>
      <c r="M40" s="102"/>
      <c r="S40" s="94"/>
      <c r="AA40" s="47">
        <f>SUM(AA38:AA39)</f>
        <v>63184</v>
      </c>
    </row>
    <row r="41" spans="1:66" s="88" customFormat="1" x14ac:dyDescent="0.2">
      <c r="H41" s="101"/>
      <c r="J41" s="101"/>
      <c r="L41" s="101"/>
      <c r="M41" s="102"/>
      <c r="S41" s="101"/>
      <c r="U41" s="100"/>
      <c r="V41" s="100"/>
      <c r="W41" s="115"/>
      <c r="X41" s="100"/>
      <c r="Y41" s="116"/>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row>
    <row r="42" spans="1:66" x14ac:dyDescent="0.2">
      <c r="H42" s="94"/>
      <c r="J42" s="94"/>
      <c r="L42" s="94"/>
      <c r="M42" s="102"/>
      <c r="S42" s="94"/>
    </row>
    <row r="43" spans="1:66" x14ac:dyDescent="0.2">
      <c r="A43" s="13" t="s">
        <v>717</v>
      </c>
      <c r="E43" s="13">
        <f>SUM(E10:E39)</f>
        <v>6488</v>
      </c>
      <c r="F43" s="13">
        <f>SUM(F10:F39)</f>
        <v>0</v>
      </c>
      <c r="G43" s="13">
        <f>SUM(G10:G39)</f>
        <v>1000</v>
      </c>
      <c r="H43" s="94"/>
      <c r="I43" s="13">
        <f>SUM(I10:I39)</f>
        <v>2358</v>
      </c>
      <c r="J43" s="94"/>
      <c r="K43" s="13">
        <f>SUM(K10:K39)</f>
        <v>15600</v>
      </c>
      <c r="L43" s="94"/>
      <c r="M43" s="102"/>
      <c r="N43" s="13">
        <f>SUM(N10:N39)</f>
        <v>1438</v>
      </c>
      <c r="O43" s="13">
        <f>SUM(O10:O39)</f>
        <v>3000</v>
      </c>
      <c r="P43" s="13">
        <f>SUM(P10:P39)</f>
        <v>2800</v>
      </c>
      <c r="Q43" s="13">
        <f>SUM(Q10:Q39)</f>
        <v>6000</v>
      </c>
      <c r="R43" s="13">
        <f>SUM(R10:R39)</f>
        <v>27600</v>
      </c>
      <c r="S43" s="94"/>
    </row>
    <row r="44" spans="1:66" s="80" customFormat="1" x14ac:dyDescent="0.2">
      <c r="A44" s="80" t="s">
        <v>718</v>
      </c>
      <c r="E44" s="80">
        <v>6488</v>
      </c>
      <c r="F44" s="80">
        <v>10000</v>
      </c>
      <c r="G44" s="80">
        <v>1000</v>
      </c>
      <c r="H44" s="94" t="s">
        <v>648</v>
      </c>
      <c r="I44" s="80">
        <v>2358</v>
      </c>
      <c r="J44" s="94" t="s">
        <v>648</v>
      </c>
      <c r="K44" s="91">
        <v>15600</v>
      </c>
      <c r="L44" s="94" t="s">
        <v>648</v>
      </c>
      <c r="M44" s="102" t="s">
        <v>648</v>
      </c>
      <c r="N44" s="80">
        <v>1438</v>
      </c>
      <c r="O44" s="80">
        <v>6422</v>
      </c>
      <c r="P44" s="91"/>
      <c r="Q44" s="91"/>
      <c r="R44" s="91"/>
      <c r="S44" s="94" t="s">
        <v>648</v>
      </c>
      <c r="U44" s="47"/>
      <c r="V44" s="47"/>
      <c r="W44" s="99"/>
      <c r="X44" s="47"/>
      <c r="Y44" s="96"/>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66" x14ac:dyDescent="0.2">
      <c r="A45" s="13" t="s">
        <v>719</v>
      </c>
      <c r="H45" s="94"/>
      <c r="J45" s="94"/>
      <c r="L45" s="94"/>
      <c r="M45" s="102"/>
      <c r="R45" s="13">
        <f>K43+P43+Q43+R43</f>
        <v>52000</v>
      </c>
      <c r="S45" s="94"/>
    </row>
    <row r="46" spans="1:66" x14ac:dyDescent="0.2">
      <c r="A46" s="13" t="s">
        <v>720</v>
      </c>
      <c r="H46" s="94"/>
      <c r="J46" s="94"/>
      <c r="L46" s="94"/>
      <c r="M46" s="102"/>
      <c r="R46" s="91">
        <v>54705</v>
      </c>
      <c r="S46" s="94"/>
    </row>
    <row r="47" spans="1:66" s="81" customFormat="1" x14ac:dyDescent="0.2">
      <c r="A47" s="81" t="s">
        <v>721</v>
      </c>
      <c r="E47" s="81">
        <f>E44-E43</f>
        <v>0</v>
      </c>
      <c r="F47" s="81">
        <f>F44-F43</f>
        <v>10000</v>
      </c>
      <c r="G47" s="81">
        <f>G44-G43</f>
        <v>0</v>
      </c>
      <c r="H47" s="94"/>
      <c r="I47" s="81">
        <f>I44-I43</f>
        <v>0</v>
      </c>
      <c r="J47" s="94"/>
      <c r="K47" s="81">
        <f>K44-K43</f>
        <v>0</v>
      </c>
      <c r="L47" s="94"/>
      <c r="M47" s="102"/>
      <c r="N47" s="81">
        <f>N44-N43</f>
        <v>0</v>
      </c>
      <c r="O47" s="90">
        <f>O44-O43</f>
        <v>3422</v>
      </c>
      <c r="P47" s="90"/>
      <c r="Q47" s="90"/>
      <c r="R47" s="90">
        <f>R46-R45</f>
        <v>2705</v>
      </c>
      <c r="S47" s="94"/>
      <c r="U47" s="47"/>
      <c r="V47" s="47"/>
      <c r="W47" s="99"/>
      <c r="X47" s="47"/>
      <c r="Y47" s="96"/>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sheetData>
  <sortState ref="A14:BN43">
    <sortCondition ref="B14:B43"/>
    <sortCondition ref="C14:C43"/>
  </sortState>
  <mergeCells count="8">
    <mergeCell ref="P7:S7"/>
    <mergeCell ref="P2:R2"/>
    <mergeCell ref="E5:S5"/>
    <mergeCell ref="E6:F6"/>
    <mergeCell ref="G6:J6"/>
    <mergeCell ref="K6:N6"/>
    <mergeCell ref="O6:Q6"/>
    <mergeCell ref="R6:S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workbookViewId="0">
      <selection activeCell="AE20" sqref="AE20"/>
    </sheetView>
  </sheetViews>
  <sheetFormatPr defaultRowHeight="12.75" x14ac:dyDescent="0.2"/>
  <cols>
    <col min="1" max="1" width="10.7109375" customWidth="1"/>
    <col min="2" max="2" width="31.7109375" customWidth="1"/>
    <col min="25" max="25" width="15.42578125" customWidth="1"/>
  </cols>
  <sheetData>
    <row r="1" spans="1:63" x14ac:dyDescent="0.2">
      <c r="A1" t="s">
        <v>483</v>
      </c>
    </row>
    <row r="8" spans="1:63" s="10" customFormat="1" ht="72.75" customHeight="1" x14ac:dyDescent="0.2">
      <c r="A8" s="10" t="s">
        <v>0</v>
      </c>
      <c r="B8" s="10" t="s">
        <v>535</v>
      </c>
      <c r="C8" s="10" t="s">
        <v>481</v>
      </c>
      <c r="D8" s="10" t="s">
        <v>2</v>
      </c>
      <c r="E8" s="10" t="s">
        <v>480</v>
      </c>
      <c r="F8" s="10" t="s">
        <v>1</v>
      </c>
      <c r="G8" s="10" t="s">
        <v>479</v>
      </c>
      <c r="H8" s="7" t="s">
        <v>477</v>
      </c>
      <c r="I8" s="7" t="s">
        <v>478</v>
      </c>
      <c r="J8" s="10" t="s">
        <v>3</v>
      </c>
      <c r="K8" s="10" t="s">
        <v>4</v>
      </c>
      <c r="L8" s="10" t="s">
        <v>5</v>
      </c>
      <c r="M8" s="10" t="s">
        <v>6</v>
      </c>
      <c r="N8" s="10" t="s">
        <v>482</v>
      </c>
      <c r="O8" s="10" t="s">
        <v>7</v>
      </c>
      <c r="P8" s="8" t="s">
        <v>484</v>
      </c>
      <c r="Q8" s="10" t="s">
        <v>8</v>
      </c>
      <c r="R8" s="19" t="s">
        <v>9</v>
      </c>
      <c r="S8" s="9" t="s">
        <v>485</v>
      </c>
      <c r="T8" s="20" t="s">
        <v>488</v>
      </c>
      <c r="U8" s="20" t="s">
        <v>489</v>
      </c>
      <c r="V8" s="18" t="s">
        <v>10</v>
      </c>
      <c r="W8" s="19" t="s">
        <v>11</v>
      </c>
      <c r="X8" s="17" t="s">
        <v>487</v>
      </c>
      <c r="Y8" s="21" t="s">
        <v>468</v>
      </c>
      <c r="Z8" s="41" t="s">
        <v>490</v>
      </c>
      <c r="AA8" s="22" t="s">
        <v>491</v>
      </c>
      <c r="AB8" s="22" t="s">
        <v>492</v>
      </c>
      <c r="AC8" s="22" t="s">
        <v>530</v>
      </c>
      <c r="AD8" s="23" t="s">
        <v>493</v>
      </c>
      <c r="AE8" s="24" t="s">
        <v>494</v>
      </c>
      <c r="AF8" s="25" t="s">
        <v>495</v>
      </c>
      <c r="AG8" s="26" t="s">
        <v>496</v>
      </c>
      <c r="AH8" s="27" t="s">
        <v>497</v>
      </c>
      <c r="AI8" s="28" t="s">
        <v>531</v>
      </c>
      <c r="AJ8" s="28" t="s">
        <v>532</v>
      </c>
      <c r="AK8" s="28" t="s">
        <v>533</v>
      </c>
      <c r="AL8" s="28" t="s">
        <v>498</v>
      </c>
      <c r="AM8" s="29" t="s">
        <v>499</v>
      </c>
      <c r="AN8" s="30" t="s">
        <v>508</v>
      </c>
      <c r="AO8" s="30" t="s">
        <v>509</v>
      </c>
      <c r="AP8" s="30" t="s">
        <v>510</v>
      </c>
      <c r="AQ8" s="30" t="s">
        <v>511</v>
      </c>
      <c r="AR8" s="30" t="s">
        <v>512</v>
      </c>
      <c r="AS8" s="30" t="s">
        <v>534</v>
      </c>
      <c r="AT8" s="30" t="s">
        <v>513</v>
      </c>
      <c r="AU8" s="31" t="s">
        <v>514</v>
      </c>
      <c r="AV8" s="32" t="s">
        <v>515</v>
      </c>
      <c r="AW8" s="33" t="s">
        <v>516</v>
      </c>
      <c r="AX8" s="30" t="s">
        <v>517</v>
      </c>
      <c r="AY8" s="30" t="s">
        <v>518</v>
      </c>
      <c r="AZ8" s="31" t="s">
        <v>519</v>
      </c>
      <c r="BA8" s="31" t="s">
        <v>520</v>
      </c>
      <c r="BB8" s="31" t="s">
        <v>521</v>
      </c>
      <c r="BC8" s="32" t="s">
        <v>522</v>
      </c>
      <c r="BD8" s="34" t="s">
        <v>523</v>
      </c>
      <c r="BE8" s="35" t="s">
        <v>524</v>
      </c>
      <c r="BF8" s="36" t="s">
        <v>525</v>
      </c>
      <c r="BG8" s="37" t="s">
        <v>526</v>
      </c>
      <c r="BH8" s="38" t="s">
        <v>527</v>
      </c>
      <c r="BI8" s="8" t="s">
        <v>468</v>
      </c>
      <c r="BJ8" s="39" t="s">
        <v>528</v>
      </c>
      <c r="BK8" s="40" t="s">
        <v>529</v>
      </c>
    </row>
    <row r="9" spans="1:63" s="11" customFormat="1" x14ac:dyDescent="0.2">
      <c r="A9" s="11" t="s">
        <v>418</v>
      </c>
      <c r="B9" s="11" t="s">
        <v>536</v>
      </c>
      <c r="D9" s="11" t="s">
        <v>420</v>
      </c>
      <c r="E9" s="11" t="s">
        <v>419</v>
      </c>
      <c r="F9" s="11" t="s">
        <v>14</v>
      </c>
      <c r="G9" s="11" t="s">
        <v>421</v>
      </c>
      <c r="J9" s="11" t="s">
        <v>422</v>
      </c>
      <c r="K9" s="11" t="s">
        <v>17</v>
      </c>
      <c r="L9" s="11" t="s">
        <v>12</v>
      </c>
      <c r="M9" s="11">
        <v>98501</v>
      </c>
      <c r="N9" s="11" t="s">
        <v>13</v>
      </c>
      <c r="O9" s="11">
        <v>201610</v>
      </c>
      <c r="Q9" s="11" t="s">
        <v>15</v>
      </c>
      <c r="R9" s="11" t="s">
        <v>14</v>
      </c>
      <c r="S9" s="12" t="s">
        <v>13</v>
      </c>
      <c r="T9" s="11">
        <v>0</v>
      </c>
      <c r="U9" s="11">
        <v>0</v>
      </c>
      <c r="V9" s="11" t="s">
        <v>14</v>
      </c>
      <c r="W9" s="11">
        <v>0</v>
      </c>
      <c r="X9" s="11" t="s">
        <v>14</v>
      </c>
      <c r="Y9" s="11" t="s">
        <v>536</v>
      </c>
      <c r="AG9" s="11" t="s">
        <v>13</v>
      </c>
    </row>
    <row r="10" spans="1:63" s="13" customFormat="1" x14ac:dyDescent="0.2">
      <c r="A10" s="15" t="s">
        <v>318</v>
      </c>
      <c r="B10" s="15" t="s">
        <v>469</v>
      </c>
      <c r="C10" s="15"/>
      <c r="D10" s="15" t="s">
        <v>319</v>
      </c>
      <c r="E10" s="15" t="s">
        <v>84</v>
      </c>
      <c r="F10" s="15" t="s">
        <v>25</v>
      </c>
      <c r="G10" s="15" t="s">
        <v>320</v>
      </c>
      <c r="H10" s="15"/>
      <c r="I10" s="15"/>
      <c r="J10" s="15" t="s">
        <v>321</v>
      </c>
      <c r="K10" s="15" t="s">
        <v>17</v>
      </c>
      <c r="L10" s="15" t="s">
        <v>12</v>
      </c>
      <c r="M10" s="15">
        <v>98506</v>
      </c>
      <c r="N10" s="15" t="s">
        <v>19</v>
      </c>
      <c r="O10" s="15">
        <v>201610</v>
      </c>
      <c r="P10" s="15"/>
      <c r="Q10" s="15" t="s">
        <v>97</v>
      </c>
      <c r="R10" s="15" t="s">
        <v>60</v>
      </c>
      <c r="S10" s="14" t="s">
        <v>137</v>
      </c>
      <c r="T10" s="15">
        <v>23115</v>
      </c>
      <c r="U10" s="15">
        <v>0</v>
      </c>
      <c r="V10" s="15">
        <v>0</v>
      </c>
      <c r="W10" s="15">
        <v>23115</v>
      </c>
      <c r="X10" s="15"/>
      <c r="Y10" s="15" t="s">
        <v>469</v>
      </c>
      <c r="AG10" s="13" t="s">
        <v>13</v>
      </c>
    </row>
    <row r="11" spans="1:63" s="13" customFormat="1" x14ac:dyDescent="0.2">
      <c r="A11" s="15" t="s">
        <v>462</v>
      </c>
      <c r="B11" s="15" t="s">
        <v>469</v>
      </c>
      <c r="C11" s="15"/>
      <c r="D11" s="15" t="s">
        <v>463</v>
      </c>
      <c r="E11" s="15" t="s">
        <v>31</v>
      </c>
      <c r="F11" s="15" t="s">
        <v>14</v>
      </c>
      <c r="G11" s="15" t="s">
        <v>464</v>
      </c>
      <c r="H11" s="15"/>
      <c r="I11" s="15"/>
      <c r="J11" s="15" t="s">
        <v>465</v>
      </c>
      <c r="K11" s="15" t="s">
        <v>17</v>
      </c>
      <c r="L11" s="15" t="s">
        <v>12</v>
      </c>
      <c r="M11" s="15">
        <v>98501</v>
      </c>
      <c r="N11" s="15" t="s">
        <v>19</v>
      </c>
      <c r="O11" s="15">
        <v>201610</v>
      </c>
      <c r="P11" s="15"/>
      <c r="Q11" s="15" t="s">
        <v>97</v>
      </c>
      <c r="R11" s="15" t="s">
        <v>466</v>
      </c>
      <c r="S11" s="14" t="s">
        <v>137</v>
      </c>
      <c r="T11" s="15">
        <v>23115</v>
      </c>
      <c r="U11" s="15">
        <v>0</v>
      </c>
      <c r="V11" s="15">
        <v>0</v>
      </c>
      <c r="W11" s="15">
        <v>23115</v>
      </c>
      <c r="X11" s="15"/>
      <c r="Y11" s="15" t="s">
        <v>469</v>
      </c>
      <c r="AG11" s="13" t="s">
        <v>13</v>
      </c>
    </row>
    <row r="12" spans="1:63" s="13" customFormat="1" x14ac:dyDescent="0.2">
      <c r="A12" s="15" t="s">
        <v>406</v>
      </c>
      <c r="B12" s="15" t="s">
        <v>469</v>
      </c>
      <c r="C12" s="15"/>
      <c r="D12" s="15" t="s">
        <v>20</v>
      </c>
      <c r="E12" s="15" t="s">
        <v>407</v>
      </c>
      <c r="F12" s="15" t="s">
        <v>14</v>
      </c>
      <c r="G12" s="15" t="s">
        <v>408</v>
      </c>
      <c r="H12" s="15"/>
      <c r="I12" s="15"/>
      <c r="J12" s="15" t="s">
        <v>409</v>
      </c>
      <c r="K12" s="15" t="s">
        <v>410</v>
      </c>
      <c r="L12" s="15" t="s">
        <v>12</v>
      </c>
      <c r="M12" s="15">
        <v>98576</v>
      </c>
      <c r="N12" s="15" t="s">
        <v>19</v>
      </c>
      <c r="O12" s="15">
        <v>201610</v>
      </c>
      <c r="P12" s="15"/>
      <c r="Q12" s="15" t="s">
        <v>97</v>
      </c>
      <c r="R12" s="15" t="s">
        <v>87</v>
      </c>
      <c r="S12" s="14" t="s">
        <v>137</v>
      </c>
      <c r="T12" s="15">
        <v>23115</v>
      </c>
      <c r="U12" s="15">
        <v>0</v>
      </c>
      <c r="V12" s="15">
        <v>0</v>
      </c>
      <c r="W12" s="15">
        <v>23115</v>
      </c>
      <c r="X12" s="15"/>
      <c r="Y12" s="15" t="s">
        <v>469</v>
      </c>
      <c r="AG12" s="13" t="s">
        <v>13</v>
      </c>
    </row>
    <row r="13" spans="1:63" s="43" customFormat="1" x14ac:dyDescent="0.2">
      <c r="A13" s="43" t="s">
        <v>107</v>
      </c>
      <c r="B13" s="43" t="s">
        <v>637</v>
      </c>
      <c r="D13" s="43" t="s">
        <v>110</v>
      </c>
      <c r="E13" s="43" t="s">
        <v>108</v>
      </c>
      <c r="F13" s="43" t="s">
        <v>109</v>
      </c>
      <c r="G13" s="43" t="s">
        <v>111</v>
      </c>
      <c r="J13" s="43" t="s">
        <v>112</v>
      </c>
      <c r="K13" s="43" t="s">
        <v>17</v>
      </c>
      <c r="L13" s="43" t="s">
        <v>12</v>
      </c>
      <c r="M13" s="43">
        <v>98501</v>
      </c>
      <c r="N13" s="43" t="s">
        <v>19</v>
      </c>
      <c r="O13" s="43">
        <v>201610</v>
      </c>
      <c r="Q13" s="43" t="s">
        <v>15</v>
      </c>
      <c r="R13" s="43" t="s">
        <v>36</v>
      </c>
      <c r="S13" s="44" t="s">
        <v>137</v>
      </c>
      <c r="T13" s="43">
        <v>23115</v>
      </c>
      <c r="U13" s="43">
        <v>0</v>
      </c>
      <c r="V13" s="43">
        <v>5206</v>
      </c>
      <c r="W13" s="43">
        <v>17909</v>
      </c>
      <c r="X13" s="43" t="s">
        <v>14</v>
      </c>
    </row>
    <row r="14" spans="1:63" s="45" customFormat="1" x14ac:dyDescent="0.2">
      <c r="A14" s="45" t="s">
        <v>113</v>
      </c>
      <c r="B14" s="45" t="s">
        <v>640</v>
      </c>
      <c r="D14" s="45" t="s">
        <v>115</v>
      </c>
      <c r="E14" s="45" t="s">
        <v>75</v>
      </c>
      <c r="F14" s="45" t="s">
        <v>114</v>
      </c>
      <c r="G14" s="45" t="s">
        <v>116</v>
      </c>
      <c r="J14" s="45" t="s">
        <v>117</v>
      </c>
      <c r="K14" s="45" t="s">
        <v>17</v>
      </c>
      <c r="L14" s="45" t="s">
        <v>12</v>
      </c>
      <c r="M14" s="45" t="s">
        <v>118</v>
      </c>
      <c r="N14" s="45" t="s">
        <v>19</v>
      </c>
      <c r="O14" s="45">
        <v>201610</v>
      </c>
      <c r="P14" s="45" t="s">
        <v>91</v>
      </c>
      <c r="Q14" s="45" t="s">
        <v>15</v>
      </c>
      <c r="R14" s="45" t="s">
        <v>60</v>
      </c>
      <c r="S14" s="46" t="s">
        <v>137</v>
      </c>
      <c r="T14" s="45">
        <v>23115</v>
      </c>
      <c r="U14" s="45">
        <v>0</v>
      </c>
      <c r="V14" s="45">
        <v>0</v>
      </c>
      <c r="W14" s="45">
        <v>23115</v>
      </c>
      <c r="X14" s="45" t="s">
        <v>467</v>
      </c>
      <c r="AG14" s="45" t="s">
        <v>13</v>
      </c>
    </row>
    <row r="15" spans="1:63" s="45" customFormat="1" x14ac:dyDescent="0.2">
      <c r="A15" s="45" t="s">
        <v>119</v>
      </c>
      <c r="B15" s="45" t="s">
        <v>640</v>
      </c>
      <c r="D15" s="45" t="s">
        <v>122</v>
      </c>
      <c r="E15" s="45" t="s">
        <v>120</v>
      </c>
      <c r="F15" s="45" t="s">
        <v>121</v>
      </c>
      <c r="G15" s="45" t="s">
        <v>123</v>
      </c>
      <c r="J15" s="45" t="s">
        <v>124</v>
      </c>
      <c r="K15" s="45" t="s">
        <v>17</v>
      </c>
      <c r="L15" s="45" t="s">
        <v>12</v>
      </c>
      <c r="M15" s="45">
        <v>98502</v>
      </c>
      <c r="N15" s="45" t="s">
        <v>19</v>
      </c>
      <c r="O15" s="45">
        <v>201810</v>
      </c>
      <c r="P15" s="45" t="s">
        <v>13</v>
      </c>
      <c r="Q15" s="45" t="s">
        <v>15</v>
      </c>
      <c r="R15" s="45" t="s">
        <v>125</v>
      </c>
      <c r="S15" s="46" t="s">
        <v>77</v>
      </c>
      <c r="T15" s="45">
        <v>23115</v>
      </c>
      <c r="U15" s="45">
        <v>20500</v>
      </c>
      <c r="V15" s="45">
        <v>0</v>
      </c>
      <c r="W15" s="45">
        <v>2615</v>
      </c>
      <c r="X15" s="45" t="s">
        <v>14</v>
      </c>
      <c r="AG15" s="45" t="s">
        <v>13</v>
      </c>
    </row>
    <row r="16" spans="1:63" s="45" customFormat="1" x14ac:dyDescent="0.2">
      <c r="A16" s="45" t="s">
        <v>135</v>
      </c>
      <c r="B16" s="45" t="s">
        <v>640</v>
      </c>
      <c r="D16" s="45" t="s">
        <v>138</v>
      </c>
      <c r="E16" s="45" t="s">
        <v>136</v>
      </c>
      <c r="F16" s="45" t="s">
        <v>137</v>
      </c>
      <c r="G16" s="45" t="s">
        <v>139</v>
      </c>
      <c r="J16" s="45" t="s">
        <v>140</v>
      </c>
      <c r="K16" s="45" t="s">
        <v>17</v>
      </c>
      <c r="L16" s="45" t="s">
        <v>12</v>
      </c>
      <c r="M16" s="45">
        <v>98501</v>
      </c>
      <c r="N16" s="45" t="s">
        <v>19</v>
      </c>
      <c r="O16" s="45">
        <v>201810</v>
      </c>
      <c r="P16" s="45" t="s">
        <v>13</v>
      </c>
      <c r="Q16" s="45" t="s">
        <v>15</v>
      </c>
      <c r="R16" s="45" t="s">
        <v>26</v>
      </c>
      <c r="S16" s="46" t="s">
        <v>137</v>
      </c>
      <c r="T16" s="45">
        <v>23115</v>
      </c>
      <c r="U16" s="45">
        <v>20500</v>
      </c>
      <c r="V16" s="45">
        <v>8851</v>
      </c>
      <c r="W16" s="45">
        <v>2615</v>
      </c>
      <c r="X16" s="45" t="s">
        <v>14</v>
      </c>
      <c r="AG16" s="45" t="s">
        <v>13</v>
      </c>
    </row>
    <row r="17" spans="1:33" s="45" customFormat="1" x14ac:dyDescent="0.2">
      <c r="A17" s="45" t="s">
        <v>143</v>
      </c>
      <c r="B17" s="45" t="s">
        <v>640</v>
      </c>
      <c r="D17" s="45" t="s">
        <v>146</v>
      </c>
      <c r="E17" s="45" t="s">
        <v>144</v>
      </c>
      <c r="F17" s="45" t="s">
        <v>145</v>
      </c>
      <c r="G17" s="45" t="s">
        <v>147</v>
      </c>
      <c r="J17" s="45" t="s">
        <v>148</v>
      </c>
      <c r="K17" s="45" t="s">
        <v>35</v>
      </c>
      <c r="L17" s="45" t="s">
        <v>12</v>
      </c>
      <c r="M17" s="45">
        <v>98406</v>
      </c>
      <c r="N17" s="45" t="s">
        <v>19</v>
      </c>
      <c r="O17" s="45">
        <v>201810</v>
      </c>
      <c r="P17" s="45" t="s">
        <v>13</v>
      </c>
      <c r="Q17" s="45" t="s">
        <v>15</v>
      </c>
      <c r="R17" s="45" t="s">
        <v>149</v>
      </c>
      <c r="S17" s="46" t="s">
        <v>137</v>
      </c>
      <c r="T17" s="45">
        <v>23115</v>
      </c>
      <c r="U17" s="45">
        <v>20500</v>
      </c>
      <c r="V17" s="45">
        <v>23107</v>
      </c>
      <c r="W17" s="45">
        <v>8</v>
      </c>
      <c r="X17" s="45" t="s">
        <v>14</v>
      </c>
      <c r="AG17" s="45" t="s">
        <v>13</v>
      </c>
    </row>
    <row r="18" spans="1:33" s="45" customFormat="1" x14ac:dyDescent="0.2">
      <c r="A18" s="45" t="s">
        <v>150</v>
      </c>
      <c r="B18" s="45" t="s">
        <v>640</v>
      </c>
      <c r="D18" s="45" t="s">
        <v>152</v>
      </c>
      <c r="E18" s="45" t="s">
        <v>151</v>
      </c>
      <c r="F18" s="45" t="s">
        <v>58</v>
      </c>
      <c r="G18" s="45" t="s">
        <v>153</v>
      </c>
      <c r="J18" s="45" t="s">
        <v>154</v>
      </c>
      <c r="K18" s="45" t="s">
        <v>35</v>
      </c>
      <c r="L18" s="45" t="s">
        <v>12</v>
      </c>
      <c r="M18" s="45">
        <v>98404</v>
      </c>
      <c r="N18" s="45" t="s">
        <v>19</v>
      </c>
      <c r="O18" s="45">
        <v>201810</v>
      </c>
      <c r="P18" s="45" t="s">
        <v>13</v>
      </c>
      <c r="Q18" s="45" t="s">
        <v>15</v>
      </c>
      <c r="R18" s="45" t="s">
        <v>24</v>
      </c>
      <c r="S18" s="46" t="s">
        <v>137</v>
      </c>
      <c r="T18" s="45">
        <v>23115</v>
      </c>
      <c r="U18" s="45">
        <v>20500</v>
      </c>
      <c r="V18" s="45">
        <v>2125</v>
      </c>
      <c r="W18" s="45">
        <v>2615</v>
      </c>
      <c r="X18" s="45" t="s">
        <v>14</v>
      </c>
      <c r="AG18" s="45" t="s">
        <v>13</v>
      </c>
    </row>
    <row r="19" spans="1:33" s="45" customFormat="1" x14ac:dyDescent="0.2">
      <c r="A19" s="45" t="s">
        <v>158</v>
      </c>
      <c r="B19" s="45" t="s">
        <v>640</v>
      </c>
      <c r="D19" s="45" t="s">
        <v>161</v>
      </c>
      <c r="E19" s="45" t="s">
        <v>159</v>
      </c>
      <c r="F19" s="45" t="s">
        <v>160</v>
      </c>
      <c r="G19" s="45" t="s">
        <v>162</v>
      </c>
      <c r="J19" s="45" t="s">
        <v>163</v>
      </c>
      <c r="K19" s="45" t="s">
        <v>35</v>
      </c>
      <c r="L19" s="45" t="s">
        <v>12</v>
      </c>
      <c r="M19" s="45" t="s">
        <v>164</v>
      </c>
      <c r="N19" s="45" t="s">
        <v>19</v>
      </c>
      <c r="O19" s="45">
        <v>201710</v>
      </c>
      <c r="P19" s="45" t="s">
        <v>91</v>
      </c>
      <c r="Q19" s="45" t="s">
        <v>15</v>
      </c>
      <c r="R19" s="45" t="s">
        <v>66</v>
      </c>
      <c r="S19" s="46" t="s">
        <v>137</v>
      </c>
      <c r="T19" s="45">
        <v>23115</v>
      </c>
      <c r="U19" s="45">
        <v>0</v>
      </c>
      <c r="V19" s="45">
        <v>4201</v>
      </c>
      <c r="W19" s="45">
        <v>18914</v>
      </c>
      <c r="X19" s="45" t="s">
        <v>14</v>
      </c>
      <c r="AG19" s="45" t="s">
        <v>13</v>
      </c>
    </row>
    <row r="20" spans="1:33" s="45" customFormat="1" x14ac:dyDescent="0.2">
      <c r="A20" s="45" t="s">
        <v>165</v>
      </c>
      <c r="B20" s="45" t="s">
        <v>640</v>
      </c>
      <c r="D20" s="45" t="s">
        <v>168</v>
      </c>
      <c r="E20" s="45" t="s">
        <v>166</v>
      </c>
      <c r="F20" s="45" t="s">
        <v>167</v>
      </c>
      <c r="G20" s="45" t="s">
        <v>169</v>
      </c>
      <c r="J20" s="45" t="s">
        <v>170</v>
      </c>
      <c r="K20" s="45" t="s">
        <v>171</v>
      </c>
      <c r="L20" s="45" t="s">
        <v>12</v>
      </c>
      <c r="M20" s="45" t="s">
        <v>172</v>
      </c>
      <c r="N20" s="45" t="s">
        <v>19</v>
      </c>
      <c r="O20" s="45">
        <v>201710</v>
      </c>
      <c r="P20" s="45" t="s">
        <v>91</v>
      </c>
      <c r="Q20" s="45" t="s">
        <v>15</v>
      </c>
      <c r="R20" s="45" t="s">
        <v>26</v>
      </c>
      <c r="S20" s="46" t="s">
        <v>137</v>
      </c>
      <c r="T20" s="45">
        <v>23115</v>
      </c>
      <c r="U20" s="45">
        <v>0</v>
      </c>
      <c r="V20" s="45">
        <v>18392</v>
      </c>
      <c r="W20" s="45">
        <v>4723</v>
      </c>
      <c r="X20" s="45" t="s">
        <v>14</v>
      </c>
      <c r="AG20" s="45" t="s">
        <v>13</v>
      </c>
    </row>
    <row r="21" spans="1:33" s="45" customFormat="1" x14ac:dyDescent="0.2">
      <c r="A21" s="45" t="s">
        <v>173</v>
      </c>
      <c r="B21" s="45" t="s">
        <v>640</v>
      </c>
      <c r="D21" s="45" t="s">
        <v>174</v>
      </c>
      <c r="E21" s="45" t="s">
        <v>84</v>
      </c>
      <c r="F21" s="45" t="s">
        <v>82</v>
      </c>
      <c r="G21" s="45" t="s">
        <v>175</v>
      </c>
      <c r="J21" s="45" t="s">
        <v>176</v>
      </c>
      <c r="K21" s="45" t="s">
        <v>17</v>
      </c>
      <c r="L21" s="45" t="s">
        <v>12</v>
      </c>
      <c r="M21" s="45">
        <v>98501</v>
      </c>
      <c r="N21" s="45" t="s">
        <v>19</v>
      </c>
      <c r="O21" s="45">
        <v>201710</v>
      </c>
      <c r="P21" s="45" t="s">
        <v>91</v>
      </c>
      <c r="Q21" s="45" t="s">
        <v>15</v>
      </c>
      <c r="R21" s="45" t="s">
        <v>60</v>
      </c>
      <c r="S21" s="46" t="s">
        <v>137</v>
      </c>
      <c r="T21" s="45">
        <v>23115</v>
      </c>
      <c r="U21" s="45">
        <v>0</v>
      </c>
      <c r="V21" s="45">
        <v>10447</v>
      </c>
      <c r="W21" s="45">
        <v>12668</v>
      </c>
      <c r="X21" s="45" t="s">
        <v>14</v>
      </c>
      <c r="AG21" s="45" t="s">
        <v>13</v>
      </c>
    </row>
    <row r="22" spans="1:33" s="45" customFormat="1" x14ac:dyDescent="0.2">
      <c r="A22" s="45" t="s">
        <v>183</v>
      </c>
      <c r="B22" s="45" t="s">
        <v>640</v>
      </c>
      <c r="D22" s="45" t="s">
        <v>186</v>
      </c>
      <c r="E22" s="45" t="s">
        <v>184</v>
      </c>
      <c r="F22" s="45" t="s">
        <v>185</v>
      </c>
      <c r="G22" s="45" t="s">
        <v>187</v>
      </c>
      <c r="J22" s="45" t="s">
        <v>188</v>
      </c>
      <c r="K22" s="45" t="s">
        <v>17</v>
      </c>
      <c r="L22" s="45" t="s">
        <v>12</v>
      </c>
      <c r="M22" s="45">
        <v>98501</v>
      </c>
      <c r="N22" s="45" t="s">
        <v>19</v>
      </c>
      <c r="O22" s="45">
        <v>201710</v>
      </c>
      <c r="P22" s="45" t="s">
        <v>91</v>
      </c>
      <c r="Q22" s="45" t="s">
        <v>15</v>
      </c>
      <c r="R22" s="45" t="s">
        <v>180</v>
      </c>
      <c r="S22" s="46" t="s">
        <v>137</v>
      </c>
      <c r="T22" s="45">
        <v>23115</v>
      </c>
      <c r="U22" s="45">
        <v>0</v>
      </c>
      <c r="V22" s="45">
        <v>10417</v>
      </c>
      <c r="W22" s="45">
        <v>12698</v>
      </c>
      <c r="X22" s="45" t="s">
        <v>14</v>
      </c>
      <c r="AG22" s="45" t="s">
        <v>13</v>
      </c>
    </row>
    <row r="23" spans="1:33" s="45" customFormat="1" x14ac:dyDescent="0.2">
      <c r="A23" s="45" t="s">
        <v>189</v>
      </c>
      <c r="B23" s="45" t="s">
        <v>640</v>
      </c>
      <c r="D23" s="45" t="s">
        <v>191</v>
      </c>
      <c r="E23" s="45" t="s">
        <v>190</v>
      </c>
      <c r="F23" s="45" t="s">
        <v>22</v>
      </c>
      <c r="G23" s="45" t="s">
        <v>192</v>
      </c>
      <c r="J23" s="45" t="s">
        <v>193</v>
      </c>
      <c r="K23" s="45" t="s">
        <v>17</v>
      </c>
      <c r="L23" s="45" t="s">
        <v>12</v>
      </c>
      <c r="M23" s="45">
        <v>98501</v>
      </c>
      <c r="N23" s="45" t="s">
        <v>19</v>
      </c>
      <c r="O23" s="45">
        <v>201810</v>
      </c>
      <c r="P23" s="45" t="s">
        <v>13</v>
      </c>
      <c r="Q23" s="45" t="s">
        <v>15</v>
      </c>
      <c r="R23" s="45" t="s">
        <v>88</v>
      </c>
      <c r="S23" s="46" t="s">
        <v>137</v>
      </c>
      <c r="T23" s="45">
        <v>23115</v>
      </c>
      <c r="U23" s="45">
        <v>20500</v>
      </c>
      <c r="V23" s="45">
        <v>17082</v>
      </c>
      <c r="W23" s="45">
        <v>2615</v>
      </c>
      <c r="X23" s="45" t="s">
        <v>14</v>
      </c>
      <c r="AG23" s="45" t="s">
        <v>13</v>
      </c>
    </row>
    <row r="24" spans="1:33" s="45" customFormat="1" x14ac:dyDescent="0.2">
      <c r="A24" s="45" t="s">
        <v>194</v>
      </c>
      <c r="B24" s="45" t="s">
        <v>640</v>
      </c>
      <c r="D24" s="45" t="s">
        <v>195</v>
      </c>
      <c r="E24" s="45" t="s">
        <v>38</v>
      </c>
      <c r="F24" s="45" t="s">
        <v>91</v>
      </c>
      <c r="G24" s="45" t="s">
        <v>196</v>
      </c>
      <c r="J24" s="45" t="s">
        <v>197</v>
      </c>
      <c r="K24" s="45" t="s">
        <v>198</v>
      </c>
      <c r="L24" s="45" t="s">
        <v>12</v>
      </c>
      <c r="M24" s="45">
        <v>98110</v>
      </c>
      <c r="N24" s="45" t="s">
        <v>19</v>
      </c>
      <c r="O24" s="45">
        <v>201810</v>
      </c>
      <c r="P24" s="45" t="s">
        <v>13</v>
      </c>
      <c r="Q24" s="45" t="s">
        <v>15</v>
      </c>
      <c r="R24" s="45" t="s">
        <v>199</v>
      </c>
      <c r="S24" s="46" t="s">
        <v>137</v>
      </c>
      <c r="T24" s="45">
        <v>23115</v>
      </c>
      <c r="U24" s="45">
        <v>20500</v>
      </c>
      <c r="V24" s="45">
        <v>8094</v>
      </c>
      <c r="W24" s="45">
        <v>2615</v>
      </c>
      <c r="X24" s="45" t="s">
        <v>14</v>
      </c>
      <c r="AG24" s="45" t="s">
        <v>13</v>
      </c>
    </row>
    <row r="25" spans="1:33" s="45" customFormat="1" x14ac:dyDescent="0.2">
      <c r="A25" s="45" t="s">
        <v>200</v>
      </c>
      <c r="B25" s="45" t="s">
        <v>640</v>
      </c>
      <c r="D25" s="45" t="s">
        <v>201</v>
      </c>
      <c r="E25" s="45" t="s">
        <v>72</v>
      </c>
      <c r="F25" s="45" t="s">
        <v>14</v>
      </c>
      <c r="G25" s="45" t="s">
        <v>202</v>
      </c>
      <c r="J25" s="45" t="s">
        <v>203</v>
      </c>
      <c r="K25" s="45" t="s">
        <v>35</v>
      </c>
      <c r="L25" s="45" t="s">
        <v>12</v>
      </c>
      <c r="M25" s="45">
        <v>98408</v>
      </c>
      <c r="N25" s="45" t="s">
        <v>19</v>
      </c>
      <c r="O25" s="45">
        <v>201610</v>
      </c>
      <c r="P25" s="45" t="s">
        <v>91</v>
      </c>
      <c r="Q25" s="45" t="s">
        <v>15</v>
      </c>
      <c r="R25" s="45" t="s">
        <v>204</v>
      </c>
      <c r="S25" s="46" t="s">
        <v>137</v>
      </c>
      <c r="T25" s="45">
        <v>23115</v>
      </c>
      <c r="U25" s="45">
        <v>0</v>
      </c>
      <c r="V25" s="45">
        <v>3073</v>
      </c>
      <c r="W25" s="45">
        <v>20042</v>
      </c>
      <c r="X25" s="45" t="s">
        <v>14</v>
      </c>
      <c r="AG25" s="45" t="s">
        <v>13</v>
      </c>
    </row>
    <row r="26" spans="1:33" s="45" customFormat="1" x14ac:dyDescent="0.2">
      <c r="A26" s="45" t="s">
        <v>205</v>
      </c>
      <c r="B26" s="45" t="s">
        <v>640</v>
      </c>
      <c r="D26" s="45" t="s">
        <v>208</v>
      </c>
      <c r="E26" s="45" t="s">
        <v>206</v>
      </c>
      <c r="F26" s="45" t="s">
        <v>207</v>
      </c>
      <c r="G26" s="45" t="s">
        <v>209</v>
      </c>
      <c r="J26" s="45" t="s">
        <v>210</v>
      </c>
      <c r="K26" s="45" t="s">
        <v>33</v>
      </c>
      <c r="L26" s="45" t="s">
        <v>12</v>
      </c>
      <c r="M26" s="45">
        <v>98584</v>
      </c>
      <c r="N26" s="45" t="s">
        <v>19</v>
      </c>
      <c r="O26" s="45">
        <v>201710</v>
      </c>
      <c r="P26" s="45" t="s">
        <v>91</v>
      </c>
      <c r="Q26" s="45" t="s">
        <v>15</v>
      </c>
      <c r="R26" s="45" t="s">
        <v>26</v>
      </c>
      <c r="S26" s="46" t="s">
        <v>137</v>
      </c>
      <c r="T26" s="45">
        <v>23115</v>
      </c>
      <c r="U26" s="45">
        <v>0</v>
      </c>
      <c r="V26" s="45">
        <v>7089</v>
      </c>
      <c r="W26" s="45">
        <v>16026</v>
      </c>
      <c r="X26" s="45" t="s">
        <v>14</v>
      </c>
      <c r="AG26" s="45" t="s">
        <v>13</v>
      </c>
    </row>
    <row r="27" spans="1:33" s="45" customFormat="1" x14ac:dyDescent="0.2">
      <c r="A27" s="45" t="s">
        <v>211</v>
      </c>
      <c r="B27" s="45" t="s">
        <v>640</v>
      </c>
      <c r="D27" s="45" t="s">
        <v>214</v>
      </c>
      <c r="E27" s="45" t="s">
        <v>212</v>
      </c>
      <c r="F27" s="45" t="s">
        <v>213</v>
      </c>
      <c r="G27" s="45" t="s">
        <v>215</v>
      </c>
      <c r="J27" s="45" t="s">
        <v>216</v>
      </c>
      <c r="K27" s="45" t="s">
        <v>35</v>
      </c>
      <c r="L27" s="45" t="s">
        <v>12</v>
      </c>
      <c r="M27" s="45">
        <v>98405</v>
      </c>
      <c r="N27" s="45" t="s">
        <v>19</v>
      </c>
      <c r="O27" s="45">
        <v>201710</v>
      </c>
      <c r="P27" s="45" t="s">
        <v>91</v>
      </c>
      <c r="Q27" s="45" t="s">
        <v>15</v>
      </c>
      <c r="R27" s="45" t="s">
        <v>28</v>
      </c>
      <c r="S27" s="46" t="s">
        <v>77</v>
      </c>
      <c r="T27" s="45">
        <v>23115</v>
      </c>
      <c r="U27" s="45">
        <v>0</v>
      </c>
      <c r="V27" s="45">
        <v>663</v>
      </c>
      <c r="W27" s="45">
        <v>22452</v>
      </c>
      <c r="X27" s="45" t="s">
        <v>14</v>
      </c>
      <c r="AG27" s="45" t="s">
        <v>13</v>
      </c>
    </row>
    <row r="28" spans="1:33" s="45" customFormat="1" x14ac:dyDescent="0.2">
      <c r="A28" s="45" t="s">
        <v>217</v>
      </c>
      <c r="B28" s="45" t="s">
        <v>640</v>
      </c>
      <c r="D28" s="45" t="s">
        <v>218</v>
      </c>
      <c r="E28" s="45" t="s">
        <v>63</v>
      </c>
      <c r="F28" s="45" t="s">
        <v>41</v>
      </c>
      <c r="G28" s="45" t="s">
        <v>219</v>
      </c>
      <c r="J28" s="45" t="s">
        <v>220</v>
      </c>
      <c r="K28" s="45" t="s">
        <v>221</v>
      </c>
      <c r="L28" s="45" t="s">
        <v>12</v>
      </c>
      <c r="M28" s="45">
        <v>98563</v>
      </c>
      <c r="N28" s="45" t="s">
        <v>19</v>
      </c>
      <c r="O28" s="45">
        <v>201810</v>
      </c>
      <c r="P28" s="45" t="s">
        <v>13</v>
      </c>
      <c r="Q28" s="45" t="s">
        <v>15</v>
      </c>
      <c r="R28" s="45" t="s">
        <v>30</v>
      </c>
      <c r="S28" s="46" t="s">
        <v>137</v>
      </c>
      <c r="T28" s="45">
        <v>23115</v>
      </c>
      <c r="U28" s="45">
        <v>20500</v>
      </c>
      <c r="V28" s="45">
        <v>24968</v>
      </c>
      <c r="W28" s="45">
        <v>0</v>
      </c>
      <c r="X28" s="45" t="s">
        <v>14</v>
      </c>
      <c r="AG28" s="45" t="s">
        <v>13</v>
      </c>
    </row>
    <row r="29" spans="1:33" s="45" customFormat="1" x14ac:dyDescent="0.2">
      <c r="A29" s="45" t="s">
        <v>228</v>
      </c>
      <c r="B29" s="45" t="s">
        <v>640</v>
      </c>
      <c r="D29" s="45" t="s">
        <v>229</v>
      </c>
      <c r="E29" s="45" t="s">
        <v>67</v>
      </c>
      <c r="F29" s="45" t="s">
        <v>61</v>
      </c>
      <c r="G29" s="45" t="s">
        <v>230</v>
      </c>
      <c r="J29" s="45" t="s">
        <v>231</v>
      </c>
      <c r="K29" s="45" t="s">
        <v>17</v>
      </c>
      <c r="L29" s="45" t="s">
        <v>12</v>
      </c>
      <c r="M29" s="45">
        <v>98507</v>
      </c>
      <c r="N29" s="45" t="s">
        <v>19</v>
      </c>
      <c r="O29" s="45">
        <v>201810</v>
      </c>
      <c r="P29" s="45" t="s">
        <v>13</v>
      </c>
      <c r="Q29" s="45" t="s">
        <v>15</v>
      </c>
      <c r="R29" s="45" t="s">
        <v>71</v>
      </c>
      <c r="S29" s="46" t="s">
        <v>137</v>
      </c>
      <c r="T29" s="45">
        <v>23115</v>
      </c>
      <c r="U29" s="45">
        <v>20500</v>
      </c>
      <c r="V29" s="45">
        <v>13547</v>
      </c>
      <c r="W29" s="45">
        <v>2615</v>
      </c>
      <c r="X29" s="45" t="s">
        <v>14</v>
      </c>
      <c r="AG29" s="45" t="s">
        <v>13</v>
      </c>
    </row>
    <row r="30" spans="1:33" s="45" customFormat="1" x14ac:dyDescent="0.2">
      <c r="A30" s="45" t="s">
        <v>236</v>
      </c>
      <c r="B30" s="45" t="s">
        <v>640</v>
      </c>
      <c r="D30" s="45" t="s">
        <v>239</v>
      </c>
      <c r="E30" s="45" t="s">
        <v>237</v>
      </c>
      <c r="F30" s="45" t="s">
        <v>238</v>
      </c>
      <c r="G30" s="45" t="s">
        <v>240</v>
      </c>
      <c r="J30" s="45" t="s">
        <v>241</v>
      </c>
      <c r="K30" s="45" t="s">
        <v>17</v>
      </c>
      <c r="L30" s="45" t="s">
        <v>12</v>
      </c>
      <c r="M30" s="45">
        <v>98503</v>
      </c>
      <c r="N30" s="45" t="s">
        <v>19</v>
      </c>
      <c r="O30" s="45">
        <v>201610</v>
      </c>
      <c r="P30" s="45" t="s">
        <v>91</v>
      </c>
      <c r="Q30" s="45" t="s">
        <v>15</v>
      </c>
      <c r="R30" s="45" t="s">
        <v>87</v>
      </c>
      <c r="S30" s="46" t="s">
        <v>137</v>
      </c>
      <c r="T30" s="45">
        <v>23115</v>
      </c>
      <c r="U30" s="45">
        <v>0</v>
      </c>
      <c r="V30" s="45">
        <v>13411</v>
      </c>
      <c r="W30" s="45">
        <v>9704</v>
      </c>
      <c r="X30" s="45" t="s">
        <v>14</v>
      </c>
      <c r="AG30" s="45" t="s">
        <v>13</v>
      </c>
    </row>
    <row r="31" spans="1:33" s="45" customFormat="1" x14ac:dyDescent="0.2">
      <c r="A31" s="45" t="s">
        <v>244</v>
      </c>
      <c r="B31" s="45" t="s">
        <v>640</v>
      </c>
      <c r="D31" s="45" t="s">
        <v>245</v>
      </c>
      <c r="E31" s="45" t="s">
        <v>69</v>
      </c>
      <c r="F31" s="45" t="s">
        <v>40</v>
      </c>
      <c r="G31" s="45" t="s">
        <v>246</v>
      </c>
      <c r="J31" s="45" t="s">
        <v>247</v>
      </c>
      <c r="K31" s="45" t="s">
        <v>27</v>
      </c>
      <c r="L31" s="45" t="s">
        <v>12</v>
      </c>
      <c r="M31" s="45">
        <v>98503</v>
      </c>
      <c r="N31" s="45" t="s">
        <v>19</v>
      </c>
      <c r="O31" s="45">
        <v>201810</v>
      </c>
      <c r="P31" s="45" t="s">
        <v>13</v>
      </c>
      <c r="Q31" s="45" t="s">
        <v>15</v>
      </c>
      <c r="R31" s="45" t="s">
        <v>88</v>
      </c>
      <c r="S31" s="46" t="s">
        <v>137</v>
      </c>
      <c r="T31" s="45">
        <v>23115</v>
      </c>
      <c r="U31" s="45">
        <v>20500</v>
      </c>
      <c r="V31" s="45">
        <v>29118</v>
      </c>
      <c r="W31" s="45">
        <v>0</v>
      </c>
      <c r="X31" s="45" t="s">
        <v>14</v>
      </c>
      <c r="AG31" s="45" t="s">
        <v>13</v>
      </c>
    </row>
    <row r="32" spans="1:33" s="45" customFormat="1" x14ac:dyDescent="0.2">
      <c r="A32" s="45" t="s">
        <v>248</v>
      </c>
      <c r="B32" s="45" t="s">
        <v>640</v>
      </c>
      <c r="D32" s="45" t="s">
        <v>250</v>
      </c>
      <c r="E32" s="45" t="s">
        <v>249</v>
      </c>
      <c r="F32" s="45" t="s">
        <v>46</v>
      </c>
      <c r="G32" s="45" t="s">
        <v>251</v>
      </c>
      <c r="J32" s="45" t="s">
        <v>252</v>
      </c>
      <c r="K32" s="45" t="s">
        <v>29</v>
      </c>
      <c r="L32" s="45" t="s">
        <v>12</v>
      </c>
      <c r="M32" s="45">
        <v>98512</v>
      </c>
      <c r="N32" s="45" t="s">
        <v>19</v>
      </c>
      <c r="O32" s="45">
        <v>201810</v>
      </c>
      <c r="P32" s="45" t="s">
        <v>13</v>
      </c>
      <c r="Q32" s="45" t="s">
        <v>15</v>
      </c>
      <c r="R32" s="45" t="s">
        <v>71</v>
      </c>
      <c r="S32" s="46" t="s">
        <v>137</v>
      </c>
      <c r="T32" s="45">
        <v>23115</v>
      </c>
      <c r="U32" s="45">
        <v>20500</v>
      </c>
      <c r="V32" s="45">
        <v>357</v>
      </c>
      <c r="W32" s="45">
        <v>2615</v>
      </c>
      <c r="X32" s="45" t="s">
        <v>14</v>
      </c>
      <c r="AG32" s="45" t="s">
        <v>13</v>
      </c>
    </row>
    <row r="33" spans="1:33" s="45" customFormat="1" x14ac:dyDescent="0.2">
      <c r="A33" s="45" t="s">
        <v>265</v>
      </c>
      <c r="B33" s="45" t="s">
        <v>640</v>
      </c>
      <c r="D33" s="45" t="s">
        <v>267</v>
      </c>
      <c r="E33" s="45" t="s">
        <v>59</v>
      </c>
      <c r="F33" s="45" t="s">
        <v>266</v>
      </c>
      <c r="G33" s="45" t="s">
        <v>268</v>
      </c>
      <c r="J33" s="45" t="s">
        <v>269</v>
      </c>
      <c r="K33" s="45" t="s">
        <v>270</v>
      </c>
      <c r="L33" s="45" t="s">
        <v>23</v>
      </c>
      <c r="M33" s="45">
        <v>95020</v>
      </c>
      <c r="N33" s="45" t="s">
        <v>13</v>
      </c>
      <c r="O33" s="45">
        <v>201810</v>
      </c>
      <c r="P33" s="45" t="s">
        <v>13</v>
      </c>
      <c r="Q33" s="45" t="s">
        <v>15</v>
      </c>
      <c r="R33" s="45" t="s">
        <v>57</v>
      </c>
      <c r="S33" s="46" t="s">
        <v>137</v>
      </c>
      <c r="T33" s="45">
        <v>33666</v>
      </c>
      <c r="U33" s="45">
        <v>33666</v>
      </c>
      <c r="V33" s="45">
        <v>0</v>
      </c>
      <c r="W33" s="45">
        <v>0</v>
      </c>
      <c r="X33" s="45" t="s">
        <v>14</v>
      </c>
      <c r="AG33" s="45" t="s">
        <v>13</v>
      </c>
    </row>
    <row r="34" spans="1:33" s="45" customFormat="1" x14ac:dyDescent="0.2">
      <c r="A34" s="45" t="s">
        <v>271</v>
      </c>
      <c r="B34" s="45" t="s">
        <v>640</v>
      </c>
      <c r="D34" s="45" t="s">
        <v>272</v>
      </c>
      <c r="E34" s="45" t="s">
        <v>70</v>
      </c>
      <c r="F34" s="45" t="s">
        <v>41</v>
      </c>
      <c r="G34" s="45" t="s">
        <v>273</v>
      </c>
      <c r="J34" s="45" t="s">
        <v>274</v>
      </c>
      <c r="K34" s="45" t="s">
        <v>275</v>
      </c>
      <c r="L34" s="45" t="s">
        <v>12</v>
      </c>
      <c r="M34" s="45">
        <v>98466</v>
      </c>
      <c r="N34" s="45" t="s">
        <v>19</v>
      </c>
      <c r="O34" s="45">
        <v>201810</v>
      </c>
      <c r="P34" s="45" t="s">
        <v>13</v>
      </c>
      <c r="Q34" s="45" t="s">
        <v>15</v>
      </c>
      <c r="R34" s="45" t="s">
        <v>78</v>
      </c>
      <c r="S34" s="46" t="s">
        <v>137</v>
      </c>
      <c r="T34" s="45">
        <v>23115</v>
      </c>
      <c r="U34" s="45">
        <v>20500</v>
      </c>
      <c r="V34" s="45">
        <v>7595</v>
      </c>
      <c r="W34" s="45">
        <v>2615</v>
      </c>
      <c r="X34" s="45" t="s">
        <v>14</v>
      </c>
      <c r="AG34" s="45" t="s">
        <v>13</v>
      </c>
    </row>
    <row r="35" spans="1:33" s="45" customFormat="1" x14ac:dyDescent="0.2">
      <c r="A35" s="45" t="s">
        <v>276</v>
      </c>
      <c r="B35" s="45" t="s">
        <v>640</v>
      </c>
      <c r="D35" s="45" t="s">
        <v>278</v>
      </c>
      <c r="E35" s="45" t="s">
        <v>277</v>
      </c>
      <c r="F35" s="45" t="s">
        <v>62</v>
      </c>
      <c r="G35" s="45" t="s">
        <v>279</v>
      </c>
      <c r="J35" s="45" t="s">
        <v>280</v>
      </c>
      <c r="K35" s="45" t="s">
        <v>35</v>
      </c>
      <c r="L35" s="45" t="s">
        <v>12</v>
      </c>
      <c r="M35" s="45">
        <v>98406</v>
      </c>
      <c r="N35" s="45" t="s">
        <v>19</v>
      </c>
      <c r="O35" s="45">
        <v>201810</v>
      </c>
      <c r="P35" s="45" t="s">
        <v>13</v>
      </c>
      <c r="Q35" s="45" t="s">
        <v>15</v>
      </c>
      <c r="R35" s="45" t="s">
        <v>281</v>
      </c>
      <c r="S35" s="46" t="s">
        <v>77</v>
      </c>
      <c r="T35" s="45">
        <v>23115</v>
      </c>
      <c r="U35" s="45">
        <v>20500</v>
      </c>
      <c r="V35" s="45">
        <v>9620</v>
      </c>
      <c r="W35" s="45">
        <v>2615</v>
      </c>
      <c r="X35" s="45" t="s">
        <v>14</v>
      </c>
      <c r="AG35" s="45" t="s">
        <v>13</v>
      </c>
    </row>
    <row r="36" spans="1:33" s="45" customFormat="1" x14ac:dyDescent="0.2">
      <c r="A36" s="45" t="s">
        <v>282</v>
      </c>
      <c r="B36" s="45" t="s">
        <v>640</v>
      </c>
      <c r="D36" s="45" t="s">
        <v>284</v>
      </c>
      <c r="E36" s="45" t="s">
        <v>283</v>
      </c>
      <c r="F36" s="45" t="s">
        <v>49</v>
      </c>
      <c r="G36" s="45" t="s">
        <v>285</v>
      </c>
      <c r="J36" s="45" t="s">
        <v>286</v>
      </c>
      <c r="K36" s="45" t="s">
        <v>35</v>
      </c>
      <c r="L36" s="45" t="s">
        <v>12</v>
      </c>
      <c r="M36" s="45">
        <v>98405</v>
      </c>
      <c r="N36" s="45" t="s">
        <v>19</v>
      </c>
      <c r="O36" s="45">
        <v>201610</v>
      </c>
      <c r="P36" s="45" t="s">
        <v>91</v>
      </c>
      <c r="Q36" s="45" t="s">
        <v>15</v>
      </c>
      <c r="R36" s="45" t="s">
        <v>16</v>
      </c>
      <c r="S36" s="46" t="s">
        <v>137</v>
      </c>
      <c r="T36" s="45">
        <v>23115</v>
      </c>
      <c r="U36" s="45">
        <v>0</v>
      </c>
      <c r="V36" s="45">
        <v>4404</v>
      </c>
      <c r="W36" s="45">
        <v>18711</v>
      </c>
      <c r="X36" s="45" t="s">
        <v>14</v>
      </c>
      <c r="AG36" s="45" t="s">
        <v>13</v>
      </c>
    </row>
    <row r="37" spans="1:33" s="45" customFormat="1" x14ac:dyDescent="0.2">
      <c r="A37" s="45" t="s">
        <v>290</v>
      </c>
      <c r="B37" s="45" t="s">
        <v>640</v>
      </c>
      <c r="D37" s="45" t="s">
        <v>292</v>
      </c>
      <c r="E37" s="45" t="s">
        <v>84</v>
      </c>
      <c r="F37" s="45" t="s">
        <v>291</v>
      </c>
      <c r="G37" s="45" t="s">
        <v>293</v>
      </c>
      <c r="J37" s="45" t="s">
        <v>294</v>
      </c>
      <c r="K37" s="45" t="s">
        <v>17</v>
      </c>
      <c r="L37" s="45" t="s">
        <v>12</v>
      </c>
      <c r="M37" s="45" t="s">
        <v>295</v>
      </c>
      <c r="N37" s="45" t="s">
        <v>19</v>
      </c>
      <c r="O37" s="45">
        <v>201710</v>
      </c>
      <c r="P37" s="45" t="s">
        <v>91</v>
      </c>
      <c r="Q37" s="45" t="s">
        <v>15</v>
      </c>
      <c r="R37" s="45" t="s">
        <v>296</v>
      </c>
      <c r="S37" s="46" t="s">
        <v>77</v>
      </c>
      <c r="T37" s="45">
        <v>23115</v>
      </c>
      <c r="U37" s="45">
        <v>0</v>
      </c>
      <c r="V37" s="45">
        <v>0</v>
      </c>
      <c r="W37" s="45">
        <v>23115</v>
      </c>
      <c r="X37" s="45" t="s">
        <v>467</v>
      </c>
      <c r="AG37" s="45" t="s">
        <v>13</v>
      </c>
    </row>
    <row r="38" spans="1:33" s="45" customFormat="1" x14ac:dyDescent="0.2">
      <c r="A38" s="45" t="s">
        <v>297</v>
      </c>
      <c r="B38" s="45" t="s">
        <v>640</v>
      </c>
      <c r="D38" s="45" t="s">
        <v>89</v>
      </c>
      <c r="E38" s="45" t="s">
        <v>62</v>
      </c>
      <c r="F38" s="45" t="s">
        <v>298</v>
      </c>
      <c r="G38" s="45" t="s">
        <v>299</v>
      </c>
      <c r="J38" s="45" t="s">
        <v>300</v>
      </c>
      <c r="K38" s="45" t="s">
        <v>29</v>
      </c>
      <c r="L38" s="45" t="s">
        <v>12</v>
      </c>
      <c r="M38" s="45" t="s">
        <v>301</v>
      </c>
      <c r="N38" s="45" t="s">
        <v>19</v>
      </c>
      <c r="O38" s="45">
        <v>201610</v>
      </c>
      <c r="P38" s="45" t="s">
        <v>91</v>
      </c>
      <c r="Q38" s="45" t="s">
        <v>15</v>
      </c>
      <c r="R38" s="45" t="s">
        <v>302</v>
      </c>
      <c r="S38" s="46" t="s">
        <v>137</v>
      </c>
      <c r="T38" s="45">
        <v>23115</v>
      </c>
      <c r="U38" s="45">
        <v>0</v>
      </c>
      <c r="V38" s="45">
        <v>21488</v>
      </c>
      <c r="W38" s="45">
        <v>1627</v>
      </c>
      <c r="X38" s="45" t="s">
        <v>14</v>
      </c>
      <c r="AG38" s="45" t="s">
        <v>13</v>
      </c>
    </row>
    <row r="39" spans="1:33" s="45" customFormat="1" x14ac:dyDescent="0.2">
      <c r="A39" s="45" t="s">
        <v>303</v>
      </c>
      <c r="B39" s="45" t="s">
        <v>640</v>
      </c>
      <c r="D39" s="45" t="s">
        <v>305</v>
      </c>
      <c r="E39" s="45" t="s">
        <v>304</v>
      </c>
      <c r="F39" s="45" t="s">
        <v>19</v>
      </c>
      <c r="G39" s="45" t="s">
        <v>306</v>
      </c>
      <c r="J39" s="45" t="s">
        <v>307</v>
      </c>
      <c r="K39" s="45" t="s">
        <v>17</v>
      </c>
      <c r="L39" s="45" t="s">
        <v>12</v>
      </c>
      <c r="M39" s="45">
        <v>98501</v>
      </c>
      <c r="N39" s="45" t="s">
        <v>19</v>
      </c>
      <c r="O39" s="45">
        <v>201810</v>
      </c>
      <c r="P39" s="45" t="s">
        <v>13</v>
      </c>
      <c r="Q39" s="45" t="s">
        <v>15</v>
      </c>
      <c r="R39" s="45" t="s">
        <v>83</v>
      </c>
      <c r="S39" s="46" t="s">
        <v>137</v>
      </c>
      <c r="T39" s="45">
        <v>23115</v>
      </c>
      <c r="U39" s="45">
        <v>20500</v>
      </c>
      <c r="V39" s="45">
        <v>24457</v>
      </c>
      <c r="W39" s="45">
        <v>0</v>
      </c>
      <c r="X39" s="45" t="s">
        <v>14</v>
      </c>
      <c r="AG39" s="45" t="s">
        <v>13</v>
      </c>
    </row>
    <row r="40" spans="1:33" s="45" customFormat="1" x14ac:dyDescent="0.2">
      <c r="A40" s="45" t="s">
        <v>308</v>
      </c>
      <c r="B40" s="45" t="s">
        <v>640</v>
      </c>
      <c r="D40" s="45" t="s">
        <v>310</v>
      </c>
      <c r="E40" s="45" t="s">
        <v>309</v>
      </c>
      <c r="F40" s="45" t="s">
        <v>34</v>
      </c>
      <c r="G40" s="45" t="s">
        <v>311</v>
      </c>
      <c r="J40" s="45" t="s">
        <v>312</v>
      </c>
      <c r="K40" s="45" t="s">
        <v>27</v>
      </c>
      <c r="L40" s="45" t="s">
        <v>12</v>
      </c>
      <c r="M40" s="45">
        <v>98516</v>
      </c>
      <c r="N40" s="45" t="s">
        <v>19</v>
      </c>
      <c r="O40" s="45">
        <v>201710</v>
      </c>
      <c r="P40" s="45" t="s">
        <v>91</v>
      </c>
      <c r="Q40" s="45" t="s">
        <v>15</v>
      </c>
      <c r="R40" s="45" t="s">
        <v>313</v>
      </c>
      <c r="S40" s="46" t="s">
        <v>137</v>
      </c>
      <c r="T40" s="45">
        <v>23115</v>
      </c>
      <c r="U40" s="45">
        <v>0</v>
      </c>
      <c r="V40" s="45">
        <v>45991</v>
      </c>
      <c r="W40" s="45">
        <v>0</v>
      </c>
      <c r="X40" s="45" t="s">
        <v>14</v>
      </c>
      <c r="AG40" s="45" t="s">
        <v>13</v>
      </c>
    </row>
    <row r="41" spans="1:33" s="45" customFormat="1" x14ac:dyDescent="0.2">
      <c r="A41" s="45" t="s">
        <v>322</v>
      </c>
      <c r="B41" s="45" t="s">
        <v>640</v>
      </c>
      <c r="D41" s="45" t="s">
        <v>324</v>
      </c>
      <c r="E41" s="45" t="s">
        <v>64</v>
      </c>
      <c r="F41" s="45" t="s">
        <v>323</v>
      </c>
      <c r="G41" s="45" t="s">
        <v>325</v>
      </c>
      <c r="J41" s="45" t="s">
        <v>326</v>
      </c>
      <c r="K41" s="45" t="s">
        <v>17</v>
      </c>
      <c r="L41" s="45" t="s">
        <v>12</v>
      </c>
      <c r="M41" s="45">
        <v>98505</v>
      </c>
      <c r="N41" s="45" t="s">
        <v>19</v>
      </c>
      <c r="O41" s="45">
        <v>201710</v>
      </c>
      <c r="P41" s="45" t="s">
        <v>91</v>
      </c>
      <c r="Q41" s="45" t="s">
        <v>15</v>
      </c>
      <c r="R41" s="45" t="s">
        <v>327</v>
      </c>
      <c r="S41" s="46" t="s">
        <v>137</v>
      </c>
      <c r="T41" s="45">
        <v>23115</v>
      </c>
      <c r="U41" s="45">
        <v>0</v>
      </c>
      <c r="V41" s="45">
        <v>3470</v>
      </c>
      <c r="W41" s="45">
        <v>19645</v>
      </c>
      <c r="X41" s="45" t="s">
        <v>14</v>
      </c>
      <c r="AG41" s="45" t="s">
        <v>13</v>
      </c>
    </row>
    <row r="42" spans="1:33" s="45" customFormat="1" x14ac:dyDescent="0.2">
      <c r="A42" s="45" t="s">
        <v>328</v>
      </c>
      <c r="B42" s="45" t="s">
        <v>640</v>
      </c>
      <c r="D42" s="45" t="s">
        <v>90</v>
      </c>
      <c r="E42" s="45" t="s">
        <v>102</v>
      </c>
      <c r="F42" s="45" t="s">
        <v>329</v>
      </c>
      <c r="G42" s="45" t="s">
        <v>330</v>
      </c>
      <c r="J42" s="45" t="s">
        <v>331</v>
      </c>
      <c r="K42" s="45" t="s">
        <v>17</v>
      </c>
      <c r="L42" s="45" t="s">
        <v>12</v>
      </c>
      <c r="M42" s="45">
        <v>98502</v>
      </c>
      <c r="N42" s="45" t="s">
        <v>19</v>
      </c>
      <c r="O42" s="45">
        <v>201710</v>
      </c>
      <c r="P42" s="45" t="s">
        <v>91</v>
      </c>
      <c r="Q42" s="45" t="s">
        <v>15</v>
      </c>
      <c r="R42" s="45" t="s">
        <v>42</v>
      </c>
      <c r="S42" s="46" t="s">
        <v>137</v>
      </c>
      <c r="T42" s="45">
        <v>23115</v>
      </c>
      <c r="U42" s="45">
        <v>0</v>
      </c>
      <c r="V42" s="45">
        <v>37895</v>
      </c>
      <c r="W42" s="45">
        <v>0</v>
      </c>
      <c r="X42" s="45" t="s">
        <v>14</v>
      </c>
      <c r="AG42" s="45" t="s">
        <v>13</v>
      </c>
    </row>
    <row r="43" spans="1:33" s="45" customFormat="1" x14ac:dyDescent="0.2">
      <c r="A43" s="45" t="s">
        <v>334</v>
      </c>
      <c r="B43" s="45" t="s">
        <v>640</v>
      </c>
      <c r="D43" s="45" t="s">
        <v>333</v>
      </c>
      <c r="E43" s="45" t="s">
        <v>335</v>
      </c>
      <c r="F43" s="45" t="s">
        <v>64</v>
      </c>
      <c r="G43" s="45" t="s">
        <v>336</v>
      </c>
      <c r="J43" s="45" t="s">
        <v>337</v>
      </c>
      <c r="K43" s="45" t="s">
        <v>17</v>
      </c>
      <c r="L43" s="45" t="s">
        <v>12</v>
      </c>
      <c r="M43" s="45">
        <v>98502</v>
      </c>
      <c r="N43" s="45" t="s">
        <v>19</v>
      </c>
      <c r="O43" s="45">
        <v>201710</v>
      </c>
      <c r="P43" s="45" t="s">
        <v>91</v>
      </c>
      <c r="Q43" s="45" t="s">
        <v>15</v>
      </c>
      <c r="R43" s="45" t="s">
        <v>261</v>
      </c>
      <c r="S43" s="46" t="s">
        <v>137</v>
      </c>
      <c r="T43" s="45">
        <v>23115</v>
      </c>
      <c r="U43" s="45">
        <v>0</v>
      </c>
      <c r="V43" s="45">
        <v>1719</v>
      </c>
      <c r="W43" s="45">
        <v>21396</v>
      </c>
      <c r="X43" s="45" t="s">
        <v>14</v>
      </c>
      <c r="AG43" s="45" t="s">
        <v>13</v>
      </c>
    </row>
    <row r="44" spans="1:33" s="45" customFormat="1" x14ac:dyDescent="0.2">
      <c r="A44" s="45" t="s">
        <v>340</v>
      </c>
      <c r="B44" s="45" t="s">
        <v>640</v>
      </c>
      <c r="D44" s="45" t="s">
        <v>341</v>
      </c>
      <c r="E44" s="45" t="s">
        <v>18</v>
      </c>
      <c r="F44" s="45" t="s">
        <v>61</v>
      </c>
      <c r="G44" s="45" t="s">
        <v>342</v>
      </c>
      <c r="J44" s="45" t="s">
        <v>343</v>
      </c>
      <c r="K44" s="45" t="s">
        <v>17</v>
      </c>
      <c r="L44" s="45" t="s">
        <v>12</v>
      </c>
      <c r="M44" s="45" t="s">
        <v>344</v>
      </c>
      <c r="N44" s="45" t="s">
        <v>19</v>
      </c>
      <c r="O44" s="45">
        <v>201710</v>
      </c>
      <c r="P44" s="45" t="s">
        <v>91</v>
      </c>
      <c r="Q44" s="45" t="s">
        <v>15</v>
      </c>
      <c r="R44" s="45" t="s">
        <v>345</v>
      </c>
      <c r="S44" s="46" t="s">
        <v>137</v>
      </c>
      <c r="T44" s="45">
        <v>23115</v>
      </c>
      <c r="U44" s="45">
        <v>0</v>
      </c>
      <c r="V44" s="45">
        <v>12119</v>
      </c>
      <c r="W44" s="45">
        <v>10996</v>
      </c>
      <c r="X44" s="45" t="s">
        <v>14</v>
      </c>
      <c r="AG44" s="45" t="s">
        <v>13</v>
      </c>
    </row>
    <row r="45" spans="1:33" s="45" customFormat="1" x14ac:dyDescent="0.2">
      <c r="A45" s="45" t="s">
        <v>346</v>
      </c>
      <c r="B45" s="45" t="s">
        <v>640</v>
      </c>
      <c r="D45" s="45" t="s">
        <v>348</v>
      </c>
      <c r="E45" s="45" t="s">
        <v>347</v>
      </c>
      <c r="F45" s="45" t="s">
        <v>34</v>
      </c>
      <c r="G45" s="45" t="s">
        <v>349</v>
      </c>
      <c r="J45" s="45" t="s">
        <v>350</v>
      </c>
      <c r="K45" s="45" t="s">
        <v>351</v>
      </c>
      <c r="L45" s="45" t="s">
        <v>12</v>
      </c>
      <c r="M45" s="45">
        <v>98070</v>
      </c>
      <c r="N45" s="45" t="s">
        <v>19</v>
      </c>
      <c r="O45" s="45">
        <v>201710</v>
      </c>
      <c r="P45" s="45" t="s">
        <v>91</v>
      </c>
      <c r="Q45" s="45" t="s">
        <v>15</v>
      </c>
      <c r="R45" s="45" t="s">
        <v>78</v>
      </c>
      <c r="S45" s="46" t="s">
        <v>137</v>
      </c>
      <c r="T45" s="45">
        <v>23115</v>
      </c>
      <c r="U45" s="45">
        <v>0</v>
      </c>
      <c r="V45" s="45">
        <v>9880</v>
      </c>
      <c r="W45" s="45">
        <v>13235</v>
      </c>
      <c r="X45" s="45" t="s">
        <v>14</v>
      </c>
      <c r="AG45" s="45" t="s">
        <v>13</v>
      </c>
    </row>
    <row r="46" spans="1:33" s="45" customFormat="1" x14ac:dyDescent="0.2">
      <c r="A46" s="45" t="s">
        <v>352</v>
      </c>
      <c r="B46" s="45" t="s">
        <v>640</v>
      </c>
      <c r="D46" s="45" t="s">
        <v>354</v>
      </c>
      <c r="E46" s="45" t="s">
        <v>329</v>
      </c>
      <c r="F46" s="45" t="s">
        <v>353</v>
      </c>
      <c r="G46" s="45" t="s">
        <v>355</v>
      </c>
      <c r="J46" s="45" t="s">
        <v>356</v>
      </c>
      <c r="K46" s="45" t="s">
        <v>17</v>
      </c>
      <c r="L46" s="45" t="s">
        <v>12</v>
      </c>
      <c r="M46" s="45">
        <v>98512</v>
      </c>
      <c r="N46" s="45" t="s">
        <v>19</v>
      </c>
      <c r="O46" s="45">
        <v>201710</v>
      </c>
      <c r="P46" s="45" t="s">
        <v>91</v>
      </c>
      <c r="Q46" s="45" t="s">
        <v>15</v>
      </c>
      <c r="R46" s="45" t="s">
        <v>86</v>
      </c>
      <c r="S46" s="46" t="s">
        <v>137</v>
      </c>
      <c r="T46" s="45">
        <v>23115</v>
      </c>
      <c r="U46" s="45">
        <v>0</v>
      </c>
      <c r="V46" s="45">
        <v>0</v>
      </c>
      <c r="W46" s="45">
        <v>23115</v>
      </c>
      <c r="X46" s="45" t="s">
        <v>467</v>
      </c>
      <c r="AG46" s="45" t="s">
        <v>13</v>
      </c>
    </row>
    <row r="47" spans="1:33" s="45" customFormat="1" x14ac:dyDescent="0.2">
      <c r="A47" s="45" t="s">
        <v>357</v>
      </c>
      <c r="B47" s="45" t="s">
        <v>640</v>
      </c>
      <c r="D47" s="45" t="s">
        <v>359</v>
      </c>
      <c r="E47" s="45" t="s">
        <v>358</v>
      </c>
      <c r="F47" s="45" t="s">
        <v>255</v>
      </c>
      <c r="G47" s="45" t="s">
        <v>360</v>
      </c>
      <c r="J47" s="45" t="s">
        <v>361</v>
      </c>
      <c r="K47" s="45" t="s">
        <v>44</v>
      </c>
      <c r="L47" s="45" t="s">
        <v>12</v>
      </c>
      <c r="M47" s="45">
        <v>98498</v>
      </c>
      <c r="N47" s="45" t="s">
        <v>19</v>
      </c>
      <c r="O47" s="45">
        <v>201710</v>
      </c>
      <c r="P47" s="45" t="s">
        <v>91</v>
      </c>
      <c r="Q47" s="45" t="s">
        <v>15</v>
      </c>
      <c r="R47" s="45" t="s">
        <v>16</v>
      </c>
      <c r="S47" s="46" t="s">
        <v>137</v>
      </c>
      <c r="T47" s="45">
        <v>23115</v>
      </c>
      <c r="U47" s="45">
        <v>0</v>
      </c>
      <c r="V47" s="45">
        <v>0</v>
      </c>
      <c r="W47" s="45">
        <v>23115</v>
      </c>
      <c r="X47" s="45" t="s">
        <v>467</v>
      </c>
      <c r="AG47" s="45" t="s">
        <v>13</v>
      </c>
    </row>
    <row r="48" spans="1:33" s="45" customFormat="1" x14ac:dyDescent="0.2">
      <c r="A48" s="45" t="s">
        <v>362</v>
      </c>
      <c r="B48" s="45" t="s">
        <v>640</v>
      </c>
      <c r="D48" s="45" t="s">
        <v>364</v>
      </c>
      <c r="E48" s="45" t="s">
        <v>37</v>
      </c>
      <c r="F48" s="45" t="s">
        <v>363</v>
      </c>
      <c r="G48" s="45" t="s">
        <v>365</v>
      </c>
      <c r="J48" s="45" t="s">
        <v>366</v>
      </c>
      <c r="K48" s="45" t="s">
        <v>17</v>
      </c>
      <c r="L48" s="45" t="s">
        <v>12</v>
      </c>
      <c r="M48" s="45">
        <v>98512</v>
      </c>
      <c r="N48" s="45" t="s">
        <v>19</v>
      </c>
      <c r="O48" s="45">
        <v>201710</v>
      </c>
      <c r="P48" s="45" t="s">
        <v>91</v>
      </c>
      <c r="Q48" s="45" t="s">
        <v>15</v>
      </c>
      <c r="R48" s="45" t="s">
        <v>39</v>
      </c>
      <c r="S48" s="46" t="s">
        <v>137</v>
      </c>
      <c r="T48" s="45">
        <v>23115</v>
      </c>
      <c r="U48" s="45">
        <v>0</v>
      </c>
      <c r="V48" s="45">
        <v>11204</v>
      </c>
      <c r="W48" s="45">
        <v>11911</v>
      </c>
      <c r="X48" s="45" t="s">
        <v>14</v>
      </c>
      <c r="AG48" s="45" t="s">
        <v>13</v>
      </c>
    </row>
    <row r="49" spans="1:33" s="45" customFormat="1" x14ac:dyDescent="0.2">
      <c r="A49" s="45" t="s">
        <v>367</v>
      </c>
      <c r="B49" s="45" t="s">
        <v>640</v>
      </c>
      <c r="D49" s="45" t="s">
        <v>370</v>
      </c>
      <c r="E49" s="45" t="s">
        <v>368</v>
      </c>
      <c r="F49" s="45" t="s">
        <v>369</v>
      </c>
      <c r="G49" s="45" t="s">
        <v>371</v>
      </c>
      <c r="J49" s="45" t="s">
        <v>372</v>
      </c>
      <c r="K49" s="45" t="s">
        <v>17</v>
      </c>
      <c r="L49" s="45" t="s">
        <v>12</v>
      </c>
      <c r="M49" s="45">
        <v>98506</v>
      </c>
      <c r="N49" s="45" t="s">
        <v>19</v>
      </c>
      <c r="O49" s="45">
        <v>201810</v>
      </c>
      <c r="P49" s="45" t="s">
        <v>13</v>
      </c>
      <c r="Q49" s="45" t="s">
        <v>15</v>
      </c>
      <c r="R49" s="45" t="s">
        <v>373</v>
      </c>
      <c r="S49" s="46" t="s">
        <v>77</v>
      </c>
      <c r="T49" s="45">
        <v>23115</v>
      </c>
      <c r="U49" s="45">
        <v>20500</v>
      </c>
      <c r="V49" s="45">
        <v>0</v>
      </c>
      <c r="W49" s="45">
        <v>2615</v>
      </c>
      <c r="X49" s="45" t="s">
        <v>14</v>
      </c>
      <c r="AG49" s="45" t="s">
        <v>13</v>
      </c>
    </row>
    <row r="50" spans="1:33" s="45" customFormat="1" x14ac:dyDescent="0.2">
      <c r="A50" s="45" t="s">
        <v>374</v>
      </c>
      <c r="B50" s="45" t="s">
        <v>640</v>
      </c>
      <c r="D50" s="45" t="s">
        <v>370</v>
      </c>
      <c r="E50" s="45" t="s">
        <v>375</v>
      </c>
      <c r="F50" s="45" t="s">
        <v>14</v>
      </c>
      <c r="G50" s="45" t="s">
        <v>376</v>
      </c>
      <c r="J50" s="45" t="s">
        <v>377</v>
      </c>
      <c r="K50" s="45" t="s">
        <v>35</v>
      </c>
      <c r="L50" s="45" t="s">
        <v>12</v>
      </c>
      <c r="M50" s="45">
        <v>98403</v>
      </c>
      <c r="N50" s="45" t="s">
        <v>19</v>
      </c>
      <c r="O50" s="45">
        <v>201810</v>
      </c>
      <c r="P50" s="45" t="s">
        <v>13</v>
      </c>
      <c r="Q50" s="45" t="s">
        <v>15</v>
      </c>
      <c r="R50" s="45" t="s">
        <v>56</v>
      </c>
      <c r="S50" s="46" t="s">
        <v>137</v>
      </c>
      <c r="T50" s="45">
        <v>23115</v>
      </c>
      <c r="U50" s="45">
        <v>20500</v>
      </c>
      <c r="V50" s="45">
        <v>19174</v>
      </c>
      <c r="W50" s="45">
        <v>2615</v>
      </c>
      <c r="X50" s="45" t="s">
        <v>14</v>
      </c>
      <c r="AG50" s="45" t="s">
        <v>13</v>
      </c>
    </row>
    <row r="51" spans="1:33" s="45" customFormat="1" x14ac:dyDescent="0.2">
      <c r="A51" s="45" t="s">
        <v>388</v>
      </c>
      <c r="B51" s="45" t="s">
        <v>640</v>
      </c>
      <c r="D51" s="45" t="s">
        <v>390</v>
      </c>
      <c r="E51" s="45" t="s">
        <v>389</v>
      </c>
      <c r="F51" s="45" t="s">
        <v>45</v>
      </c>
      <c r="G51" s="45" t="s">
        <v>391</v>
      </c>
      <c r="J51" s="45" t="s">
        <v>392</v>
      </c>
      <c r="K51" s="45" t="s">
        <v>17</v>
      </c>
      <c r="L51" s="45" t="s">
        <v>12</v>
      </c>
      <c r="M51" s="45">
        <v>98507</v>
      </c>
      <c r="N51" s="45" t="s">
        <v>19</v>
      </c>
      <c r="O51" s="45">
        <v>201710</v>
      </c>
      <c r="P51" s="45" t="s">
        <v>91</v>
      </c>
      <c r="Q51" s="45" t="s">
        <v>15</v>
      </c>
      <c r="R51" s="45" t="s">
        <v>30</v>
      </c>
      <c r="S51" s="46" t="s">
        <v>137</v>
      </c>
      <c r="T51" s="45">
        <v>23115</v>
      </c>
      <c r="U51" s="45">
        <v>0</v>
      </c>
      <c r="V51" s="45">
        <v>5206</v>
      </c>
      <c r="W51" s="45">
        <v>17909</v>
      </c>
      <c r="X51" s="45" t="s">
        <v>14</v>
      </c>
      <c r="AG51" s="45" t="s">
        <v>13</v>
      </c>
    </row>
    <row r="52" spans="1:33" s="45" customFormat="1" x14ac:dyDescent="0.2">
      <c r="A52" s="45" t="s">
        <v>393</v>
      </c>
      <c r="B52" s="45" t="s">
        <v>640</v>
      </c>
      <c r="D52" s="45" t="s">
        <v>395</v>
      </c>
      <c r="E52" s="45" t="s">
        <v>394</v>
      </c>
      <c r="F52" s="45" t="s">
        <v>46</v>
      </c>
      <c r="G52" s="45" t="s">
        <v>396</v>
      </c>
      <c r="J52" s="45" t="s">
        <v>397</v>
      </c>
      <c r="K52" s="45" t="s">
        <v>242</v>
      </c>
      <c r="L52" s="45" t="s">
        <v>12</v>
      </c>
      <c r="M52" s="45">
        <v>98374</v>
      </c>
      <c r="N52" s="45" t="s">
        <v>19</v>
      </c>
      <c r="O52" s="45">
        <v>201610</v>
      </c>
      <c r="P52" s="45" t="s">
        <v>91</v>
      </c>
      <c r="Q52" s="45" t="s">
        <v>15</v>
      </c>
      <c r="R52" s="45" t="s">
        <v>48</v>
      </c>
      <c r="S52" s="46" t="s">
        <v>137</v>
      </c>
      <c r="T52" s="45">
        <v>23115</v>
      </c>
      <c r="U52" s="45">
        <v>0</v>
      </c>
      <c r="V52" s="45">
        <v>0</v>
      </c>
      <c r="W52" s="45">
        <v>23115</v>
      </c>
      <c r="X52" s="45" t="s">
        <v>467</v>
      </c>
      <c r="AG52" s="45" t="s">
        <v>13</v>
      </c>
    </row>
    <row r="53" spans="1:33" s="45" customFormat="1" x14ac:dyDescent="0.2">
      <c r="A53" s="45" t="s">
        <v>398</v>
      </c>
      <c r="B53" s="45" t="s">
        <v>640</v>
      </c>
      <c r="D53" s="45" t="s">
        <v>401</v>
      </c>
      <c r="E53" s="45" t="s">
        <v>399</v>
      </c>
      <c r="F53" s="45" t="s">
        <v>400</v>
      </c>
      <c r="G53" s="45" t="s">
        <v>402</v>
      </c>
      <c r="J53" s="45" t="s">
        <v>403</v>
      </c>
      <c r="K53" s="45" t="s">
        <v>35</v>
      </c>
      <c r="L53" s="45" t="s">
        <v>12</v>
      </c>
      <c r="M53" s="45">
        <v>98403</v>
      </c>
      <c r="N53" s="45" t="s">
        <v>19</v>
      </c>
      <c r="O53" s="45">
        <v>201710</v>
      </c>
      <c r="P53" s="45" t="s">
        <v>91</v>
      </c>
      <c r="Q53" s="45" t="s">
        <v>15</v>
      </c>
      <c r="R53" s="45" t="s">
        <v>86</v>
      </c>
      <c r="S53" s="46" t="s">
        <v>137</v>
      </c>
      <c r="T53" s="45">
        <v>23115</v>
      </c>
      <c r="U53" s="45">
        <v>0</v>
      </c>
      <c r="V53" s="45">
        <v>10671</v>
      </c>
      <c r="W53" s="45">
        <v>12444</v>
      </c>
      <c r="X53" s="45" t="s">
        <v>14</v>
      </c>
      <c r="AG53" s="45" t="s">
        <v>13</v>
      </c>
    </row>
    <row r="54" spans="1:33" s="45" customFormat="1" x14ac:dyDescent="0.2">
      <c r="A54" s="45" t="s">
        <v>411</v>
      </c>
      <c r="B54" s="45" t="s">
        <v>640</v>
      </c>
      <c r="D54" s="45" t="s">
        <v>413</v>
      </c>
      <c r="E54" s="45" t="s">
        <v>32</v>
      </c>
      <c r="F54" s="45" t="s">
        <v>412</v>
      </c>
      <c r="G54" s="45" t="s">
        <v>414</v>
      </c>
      <c r="J54" s="45" t="s">
        <v>415</v>
      </c>
      <c r="K54" s="45" t="s">
        <v>17</v>
      </c>
      <c r="L54" s="45" t="s">
        <v>12</v>
      </c>
      <c r="M54" s="45" t="s">
        <v>416</v>
      </c>
      <c r="N54" s="45" t="s">
        <v>19</v>
      </c>
      <c r="O54" s="45">
        <v>201710</v>
      </c>
      <c r="P54" s="45" t="s">
        <v>91</v>
      </c>
      <c r="Q54" s="45" t="s">
        <v>15</v>
      </c>
      <c r="R54" s="45" t="s">
        <v>417</v>
      </c>
      <c r="S54" s="46" t="s">
        <v>137</v>
      </c>
      <c r="T54" s="45">
        <v>23115</v>
      </c>
      <c r="U54" s="45">
        <v>0</v>
      </c>
      <c r="V54" s="45">
        <v>10834</v>
      </c>
      <c r="W54" s="45">
        <v>12281</v>
      </c>
      <c r="X54" s="45" t="s">
        <v>14</v>
      </c>
      <c r="AG54" s="45" t="s">
        <v>13</v>
      </c>
    </row>
    <row r="55" spans="1:33" s="45" customFormat="1" x14ac:dyDescent="0.2">
      <c r="A55" s="45" t="s">
        <v>423</v>
      </c>
      <c r="B55" s="45" t="s">
        <v>640</v>
      </c>
      <c r="D55" s="45" t="s">
        <v>425</v>
      </c>
      <c r="E55" s="45" t="s">
        <v>424</v>
      </c>
      <c r="F55" s="45" t="s">
        <v>85</v>
      </c>
      <c r="G55" s="45" t="s">
        <v>426</v>
      </c>
      <c r="J55" s="45" t="s">
        <v>427</v>
      </c>
      <c r="K55" s="45" t="s">
        <v>27</v>
      </c>
      <c r="L55" s="45" t="s">
        <v>12</v>
      </c>
      <c r="M55" s="45">
        <v>98503</v>
      </c>
      <c r="N55" s="45" t="s">
        <v>19</v>
      </c>
      <c r="O55" s="45">
        <v>201810</v>
      </c>
      <c r="P55" s="45" t="s">
        <v>13</v>
      </c>
      <c r="Q55" s="45" t="s">
        <v>15</v>
      </c>
      <c r="R55" s="45" t="s">
        <v>57</v>
      </c>
      <c r="S55" s="46" t="s">
        <v>137</v>
      </c>
      <c r="T55" s="45">
        <v>23115</v>
      </c>
      <c r="U55" s="45">
        <v>20500</v>
      </c>
      <c r="V55" s="45">
        <v>5907</v>
      </c>
      <c r="W55" s="45">
        <v>2615</v>
      </c>
      <c r="X55" s="45" t="s">
        <v>14</v>
      </c>
      <c r="AG55" s="45" t="s">
        <v>13</v>
      </c>
    </row>
    <row r="56" spans="1:33" s="45" customFormat="1" x14ac:dyDescent="0.2">
      <c r="A56" s="45" t="s">
        <v>435</v>
      </c>
      <c r="B56" s="45" t="s">
        <v>640</v>
      </c>
      <c r="D56" s="45" t="s">
        <v>80</v>
      </c>
      <c r="E56" s="45" t="s">
        <v>436</v>
      </c>
      <c r="F56" s="45" t="s">
        <v>437</v>
      </c>
      <c r="G56" s="45" t="s">
        <v>438</v>
      </c>
      <c r="J56" s="45" t="s">
        <v>439</v>
      </c>
      <c r="K56" s="45" t="s">
        <v>17</v>
      </c>
      <c r="L56" s="45" t="s">
        <v>12</v>
      </c>
      <c r="M56" s="45">
        <v>98502</v>
      </c>
      <c r="N56" s="45" t="s">
        <v>19</v>
      </c>
      <c r="O56" s="45">
        <v>201710</v>
      </c>
      <c r="P56" s="45" t="s">
        <v>91</v>
      </c>
      <c r="Q56" s="45" t="s">
        <v>15</v>
      </c>
      <c r="R56" s="45" t="s">
        <v>440</v>
      </c>
      <c r="S56" s="46" t="s">
        <v>77</v>
      </c>
      <c r="T56" s="45">
        <v>23115</v>
      </c>
      <c r="U56" s="45">
        <v>0</v>
      </c>
      <c r="V56" s="45">
        <v>0</v>
      </c>
      <c r="W56" s="45">
        <v>23115</v>
      </c>
      <c r="X56" s="45" t="s">
        <v>467</v>
      </c>
      <c r="AG56" s="45" t="s">
        <v>13</v>
      </c>
    </row>
    <row r="57" spans="1:33" s="45" customFormat="1" x14ac:dyDescent="0.2">
      <c r="A57" s="45" t="s">
        <v>441</v>
      </c>
      <c r="B57" s="45" t="s">
        <v>640</v>
      </c>
      <c r="D57" s="45" t="s">
        <v>444</v>
      </c>
      <c r="E57" s="45" t="s">
        <v>442</v>
      </c>
      <c r="F57" s="45" t="s">
        <v>443</v>
      </c>
      <c r="G57" s="45" t="s">
        <v>445</v>
      </c>
      <c r="J57" s="45" t="s">
        <v>446</v>
      </c>
      <c r="K57" s="45" t="s">
        <v>35</v>
      </c>
      <c r="L57" s="45" t="s">
        <v>12</v>
      </c>
      <c r="M57" s="45" t="s">
        <v>447</v>
      </c>
      <c r="N57" s="45" t="s">
        <v>19</v>
      </c>
      <c r="O57" s="45">
        <v>201610</v>
      </c>
      <c r="P57" s="45" t="s">
        <v>91</v>
      </c>
      <c r="Q57" s="45" t="s">
        <v>15</v>
      </c>
      <c r="R57" s="45" t="s">
        <v>448</v>
      </c>
      <c r="S57" s="46" t="s">
        <v>77</v>
      </c>
      <c r="T57" s="45">
        <v>23115</v>
      </c>
      <c r="U57" s="45">
        <v>0</v>
      </c>
      <c r="V57" s="45">
        <v>0</v>
      </c>
      <c r="W57" s="45">
        <v>23115</v>
      </c>
      <c r="X57" s="45" t="s">
        <v>467</v>
      </c>
      <c r="AG57" s="45" t="s">
        <v>13</v>
      </c>
    </row>
    <row r="58" spans="1:33" s="45" customFormat="1" x14ac:dyDescent="0.2">
      <c r="A58" s="45" t="s">
        <v>451</v>
      </c>
      <c r="B58" s="45" t="s">
        <v>640</v>
      </c>
      <c r="D58" s="45" t="s">
        <v>453</v>
      </c>
      <c r="E58" s="45" t="s">
        <v>332</v>
      </c>
      <c r="F58" s="45" t="s">
        <v>452</v>
      </c>
      <c r="G58" s="45" t="s">
        <v>454</v>
      </c>
      <c r="J58" s="45" t="s">
        <v>455</v>
      </c>
      <c r="K58" s="45" t="s">
        <v>17</v>
      </c>
      <c r="L58" s="45" t="s">
        <v>12</v>
      </c>
      <c r="M58" s="45">
        <v>98501</v>
      </c>
      <c r="N58" s="45" t="s">
        <v>19</v>
      </c>
      <c r="O58" s="45">
        <v>201710</v>
      </c>
      <c r="P58" s="45" t="s">
        <v>91</v>
      </c>
      <c r="Q58" s="45" t="s">
        <v>15</v>
      </c>
      <c r="R58" s="45" t="s">
        <v>456</v>
      </c>
      <c r="S58" s="46" t="s">
        <v>137</v>
      </c>
      <c r="T58" s="45">
        <v>23115</v>
      </c>
      <c r="U58" s="45">
        <v>0</v>
      </c>
      <c r="V58" s="45">
        <v>3904</v>
      </c>
      <c r="W58" s="45">
        <v>19211</v>
      </c>
      <c r="X58" s="45" t="s">
        <v>14</v>
      </c>
      <c r="AG58" s="45" t="s">
        <v>13</v>
      </c>
    </row>
    <row r="59" spans="1:33" s="45" customFormat="1" x14ac:dyDescent="0.2">
      <c r="A59" s="45" t="s">
        <v>457</v>
      </c>
      <c r="B59" s="45" t="s">
        <v>640</v>
      </c>
      <c r="D59" s="45" t="s">
        <v>458</v>
      </c>
      <c r="E59" s="45" t="s">
        <v>21</v>
      </c>
      <c r="F59" s="45" t="s">
        <v>55</v>
      </c>
      <c r="G59" s="45" t="s">
        <v>459</v>
      </c>
      <c r="J59" s="45" t="s">
        <v>460</v>
      </c>
      <c r="K59" s="45" t="s">
        <v>35</v>
      </c>
      <c r="L59" s="45" t="s">
        <v>12</v>
      </c>
      <c r="M59" s="45" t="s">
        <v>461</v>
      </c>
      <c r="N59" s="45" t="s">
        <v>19</v>
      </c>
      <c r="O59" s="45">
        <v>201710</v>
      </c>
      <c r="P59" s="45" t="s">
        <v>91</v>
      </c>
      <c r="Q59" s="45" t="s">
        <v>15</v>
      </c>
      <c r="R59" s="45" t="s">
        <v>73</v>
      </c>
      <c r="S59" s="46" t="s">
        <v>137</v>
      </c>
      <c r="T59" s="45">
        <v>23115</v>
      </c>
      <c r="U59" s="45">
        <v>0</v>
      </c>
      <c r="V59" s="45">
        <v>6565</v>
      </c>
      <c r="W59" s="45">
        <v>16550</v>
      </c>
      <c r="X59" s="45" t="s">
        <v>14</v>
      </c>
      <c r="AG59" s="45" t="s">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workbookViewId="0">
      <selection activeCell="B35" sqref="B35"/>
    </sheetView>
  </sheetViews>
  <sheetFormatPr defaultRowHeight="12.75" x14ac:dyDescent="0.2"/>
  <cols>
    <col min="2" max="2" width="16.140625" customWidth="1"/>
  </cols>
  <sheetData>
    <row r="1" spans="1:40" ht="14.25" x14ac:dyDescent="0.25">
      <c r="A1" s="42" t="s">
        <v>537</v>
      </c>
    </row>
    <row r="3" spans="1:40" ht="14.25" x14ac:dyDescent="0.25">
      <c r="A3" t="s">
        <v>538</v>
      </c>
      <c r="B3" s="42" t="s">
        <v>535</v>
      </c>
      <c r="C3" t="s">
        <v>539</v>
      </c>
      <c r="M3" t="s">
        <v>540</v>
      </c>
      <c r="N3" t="s">
        <v>541</v>
      </c>
      <c r="Z3" t="s">
        <v>542</v>
      </c>
      <c r="AC3" t="s">
        <v>543</v>
      </c>
      <c r="AD3" t="s">
        <v>544</v>
      </c>
      <c r="AE3" t="s">
        <v>545</v>
      </c>
      <c r="AF3" t="s">
        <v>546</v>
      </c>
      <c r="AG3" t="s">
        <v>547</v>
      </c>
      <c r="AH3" t="s">
        <v>548</v>
      </c>
      <c r="AK3" t="s">
        <v>549</v>
      </c>
      <c r="AL3" t="s">
        <v>550</v>
      </c>
      <c r="AM3" t="s">
        <v>551</v>
      </c>
      <c r="AN3" t="s">
        <v>552</v>
      </c>
    </row>
    <row r="4" spans="1:40" x14ac:dyDescent="0.2">
      <c r="A4" t="s">
        <v>553</v>
      </c>
      <c r="B4" t="s">
        <v>553</v>
      </c>
      <c r="C4" t="s">
        <v>554</v>
      </c>
      <c r="D4" t="s">
        <v>555</v>
      </c>
      <c r="E4" t="s">
        <v>556</v>
      </c>
      <c r="F4" t="s">
        <v>557</v>
      </c>
      <c r="G4" t="s">
        <v>558</v>
      </c>
      <c r="H4" t="s">
        <v>559</v>
      </c>
      <c r="I4" t="s">
        <v>560</v>
      </c>
      <c r="J4" t="s">
        <v>561</v>
      </c>
      <c r="K4" t="s">
        <v>562</v>
      </c>
      <c r="L4" t="s">
        <v>563</v>
      </c>
      <c r="M4" t="s">
        <v>564</v>
      </c>
      <c r="N4" t="s">
        <v>565</v>
      </c>
      <c r="O4" t="s">
        <v>566</v>
      </c>
      <c r="P4" t="s">
        <v>567</v>
      </c>
      <c r="Q4" t="s">
        <v>568</v>
      </c>
      <c r="R4" t="s">
        <v>569</v>
      </c>
      <c r="S4" t="s">
        <v>570</v>
      </c>
      <c r="T4" t="s">
        <v>571</v>
      </c>
      <c r="U4" t="s">
        <v>572</v>
      </c>
      <c r="V4" t="s">
        <v>573</v>
      </c>
      <c r="W4" t="s">
        <v>574</v>
      </c>
      <c r="X4" t="s">
        <v>575</v>
      </c>
      <c r="Y4" t="s">
        <v>576</v>
      </c>
      <c r="Z4" t="s">
        <v>577</v>
      </c>
      <c r="AA4" t="s">
        <v>578</v>
      </c>
      <c r="AB4" t="s">
        <v>579</v>
      </c>
      <c r="AC4" t="s">
        <v>564</v>
      </c>
      <c r="AD4" t="s">
        <v>580</v>
      </c>
      <c r="AE4" t="s">
        <v>580</v>
      </c>
      <c r="AF4" t="s">
        <v>580</v>
      </c>
      <c r="AG4" t="s">
        <v>580</v>
      </c>
      <c r="AH4" t="s">
        <v>581</v>
      </c>
      <c r="AI4" t="s">
        <v>582</v>
      </c>
      <c r="AJ4" t="s">
        <v>583</v>
      </c>
      <c r="AK4" t="s">
        <v>580</v>
      </c>
      <c r="AL4" t="s">
        <v>580</v>
      </c>
      <c r="AM4" t="s">
        <v>580</v>
      </c>
      <c r="AN4" t="s">
        <v>564</v>
      </c>
    </row>
    <row r="5" spans="1:40" s="56" customFormat="1" ht="14.25" x14ac:dyDescent="0.25">
      <c r="A5" s="54">
        <v>42800.822905092595</v>
      </c>
      <c r="B5" s="55" t="s">
        <v>589</v>
      </c>
      <c r="C5" s="56" t="s">
        <v>590</v>
      </c>
      <c r="D5" s="56" t="s">
        <v>591</v>
      </c>
      <c r="E5" s="56" t="s">
        <v>592</v>
      </c>
      <c r="F5" s="56" t="s">
        <v>593</v>
      </c>
      <c r="G5" s="56" t="s">
        <v>594</v>
      </c>
      <c r="H5" s="56" t="s">
        <v>17</v>
      </c>
      <c r="I5" s="56" t="s">
        <v>12</v>
      </c>
      <c r="J5" s="56">
        <v>98502</v>
      </c>
      <c r="K5" s="56" t="s">
        <v>595</v>
      </c>
      <c r="L5" s="56">
        <v>3605844774</v>
      </c>
      <c r="M5" s="56" t="s">
        <v>596</v>
      </c>
      <c r="N5" s="57" t="s">
        <v>486</v>
      </c>
      <c r="O5" s="57" t="s">
        <v>13</v>
      </c>
      <c r="P5" s="56" t="s">
        <v>584</v>
      </c>
      <c r="R5" s="56" t="s">
        <v>584</v>
      </c>
      <c r="T5" s="56" t="s">
        <v>584</v>
      </c>
      <c r="V5" s="58" t="s">
        <v>597</v>
      </c>
      <c r="W5" s="56" t="s">
        <v>585</v>
      </c>
      <c r="AA5" s="56" t="s">
        <v>598</v>
      </c>
    </row>
    <row r="6" spans="1:40" s="56" customFormat="1" ht="14.25" x14ac:dyDescent="0.25">
      <c r="A6" s="54">
        <v>42819.986539351848</v>
      </c>
      <c r="B6" s="55" t="s">
        <v>589</v>
      </c>
      <c r="C6" s="56" t="s">
        <v>599</v>
      </c>
      <c r="D6" s="56" t="s">
        <v>600</v>
      </c>
      <c r="E6" s="56" t="s">
        <v>601</v>
      </c>
      <c r="G6" s="56" t="s">
        <v>602</v>
      </c>
      <c r="H6" s="56" t="s">
        <v>603</v>
      </c>
      <c r="I6" s="56" t="s">
        <v>12</v>
      </c>
      <c r="J6" s="56">
        <v>98815</v>
      </c>
      <c r="K6" s="56" t="s">
        <v>604</v>
      </c>
      <c r="L6" s="56" t="s">
        <v>605</v>
      </c>
      <c r="M6" s="56" t="s">
        <v>596</v>
      </c>
      <c r="N6" s="57" t="s">
        <v>486</v>
      </c>
      <c r="O6" s="57" t="s">
        <v>13</v>
      </c>
      <c r="P6" s="56" t="s">
        <v>584</v>
      </c>
      <c r="R6" s="56" t="s">
        <v>584</v>
      </c>
      <c r="T6" s="56" t="s">
        <v>584</v>
      </c>
      <c r="V6" s="58" t="s">
        <v>597</v>
      </c>
      <c r="W6" s="56" t="s">
        <v>585</v>
      </c>
      <c r="X6" s="56" t="s">
        <v>585</v>
      </c>
      <c r="Y6" s="56" t="s">
        <v>585</v>
      </c>
      <c r="AA6" s="56" t="s">
        <v>598</v>
      </c>
      <c r="AD6" s="56" t="s">
        <v>606</v>
      </c>
      <c r="AE6" s="56" t="s">
        <v>606</v>
      </c>
      <c r="AK6" s="56" t="s">
        <v>607</v>
      </c>
      <c r="AM6" s="56" t="s">
        <v>588</v>
      </c>
    </row>
    <row r="7" spans="1:40" s="56" customFormat="1" ht="14.25" x14ac:dyDescent="0.25">
      <c r="A7" s="54">
        <v>42807.59847222222</v>
      </c>
      <c r="B7" s="55" t="s">
        <v>589</v>
      </c>
      <c r="C7" s="56" t="s">
        <v>608</v>
      </c>
      <c r="D7" s="56" t="s">
        <v>25</v>
      </c>
      <c r="E7" s="56" t="s">
        <v>609</v>
      </c>
      <c r="G7" s="56" t="s">
        <v>610</v>
      </c>
      <c r="H7" s="56" t="s">
        <v>611</v>
      </c>
      <c r="I7" s="56" t="s">
        <v>612</v>
      </c>
      <c r="J7" s="56">
        <v>98366</v>
      </c>
      <c r="K7" s="56" t="s">
        <v>613</v>
      </c>
      <c r="L7" s="56">
        <v>5415107257</v>
      </c>
      <c r="M7" s="56" t="s">
        <v>596</v>
      </c>
      <c r="N7" s="57" t="s">
        <v>486</v>
      </c>
      <c r="O7" s="57" t="s">
        <v>13</v>
      </c>
      <c r="P7" s="56" t="s">
        <v>584</v>
      </c>
      <c r="R7" s="56" t="s">
        <v>584</v>
      </c>
      <c r="T7" s="56" t="s">
        <v>584</v>
      </c>
      <c r="V7" s="58" t="s">
        <v>597</v>
      </c>
      <c r="W7" s="56" t="s">
        <v>585</v>
      </c>
      <c r="X7" s="56" t="s">
        <v>585</v>
      </c>
      <c r="Y7" s="56" t="s">
        <v>585</v>
      </c>
      <c r="AA7" s="56" t="s">
        <v>586</v>
      </c>
    </row>
    <row r="8" spans="1:40" s="56" customFormat="1" ht="14.25" x14ac:dyDescent="0.25">
      <c r="A8" s="54">
        <v>42803.223240740743</v>
      </c>
      <c r="B8" s="55" t="s">
        <v>589</v>
      </c>
      <c r="C8" s="56" t="s">
        <v>614</v>
      </c>
      <c r="D8" s="56" t="s">
        <v>25</v>
      </c>
      <c r="E8" s="56" t="s">
        <v>615</v>
      </c>
      <c r="F8" s="56" t="s">
        <v>616</v>
      </c>
      <c r="G8" s="56" t="s">
        <v>617</v>
      </c>
      <c r="H8" s="56" t="s">
        <v>618</v>
      </c>
      <c r="I8" s="56" t="s">
        <v>612</v>
      </c>
      <c r="J8" s="56">
        <v>98466</v>
      </c>
      <c r="K8" s="56" t="s">
        <v>619</v>
      </c>
      <c r="L8" s="56">
        <v>2533200730</v>
      </c>
      <c r="M8" s="56" t="s">
        <v>596</v>
      </c>
      <c r="N8" s="57" t="s">
        <v>486</v>
      </c>
      <c r="O8" s="57" t="s">
        <v>13</v>
      </c>
      <c r="P8" s="56" t="s">
        <v>584</v>
      </c>
      <c r="R8" s="56" t="s">
        <v>584</v>
      </c>
      <c r="T8" s="56" t="s">
        <v>584</v>
      </c>
      <c r="V8" s="58" t="s">
        <v>597</v>
      </c>
      <c r="W8" s="56" t="s">
        <v>585</v>
      </c>
      <c r="X8" s="56" t="s">
        <v>585</v>
      </c>
      <c r="Y8" s="56" t="s">
        <v>585</v>
      </c>
      <c r="AA8" s="56" t="s">
        <v>586</v>
      </c>
      <c r="AC8" s="56" t="s">
        <v>620</v>
      </c>
      <c r="AD8" s="56" t="s">
        <v>621</v>
      </c>
      <c r="AE8" s="56" t="s">
        <v>622</v>
      </c>
      <c r="AG8" s="56" t="s">
        <v>587</v>
      </c>
      <c r="AH8" s="56" t="s">
        <v>585</v>
      </c>
      <c r="AI8" s="56" t="s">
        <v>622</v>
      </c>
      <c r="AJ8" s="56" t="s">
        <v>623</v>
      </c>
      <c r="AK8" s="56" t="s">
        <v>624</v>
      </c>
      <c r="AM8" s="56" t="s">
        <v>588</v>
      </c>
    </row>
    <row r="9" spans="1:40" s="56" customFormat="1" ht="14.25" x14ac:dyDescent="0.25">
      <c r="A9" s="54">
        <v>42815.099895833337</v>
      </c>
      <c r="B9" s="55" t="s">
        <v>589</v>
      </c>
      <c r="C9" s="56" t="s">
        <v>625</v>
      </c>
      <c r="D9" s="56" t="s">
        <v>34</v>
      </c>
      <c r="E9" s="56" t="s">
        <v>626</v>
      </c>
      <c r="F9" s="56" t="s">
        <v>627</v>
      </c>
      <c r="G9" s="56" t="s">
        <v>628</v>
      </c>
      <c r="H9" s="56" t="s">
        <v>17</v>
      </c>
      <c r="I9" s="56" t="s">
        <v>612</v>
      </c>
      <c r="J9" s="56">
        <v>98512</v>
      </c>
      <c r="K9" s="56" t="s">
        <v>629</v>
      </c>
      <c r="L9" s="56">
        <v>3605296628</v>
      </c>
      <c r="M9" s="56" t="s">
        <v>596</v>
      </c>
      <c r="N9" s="57" t="s">
        <v>486</v>
      </c>
      <c r="O9" s="57" t="s">
        <v>13</v>
      </c>
      <c r="P9" s="56" t="s">
        <v>584</v>
      </c>
      <c r="R9" s="56" t="s">
        <v>584</v>
      </c>
      <c r="T9" s="56" t="s">
        <v>584</v>
      </c>
      <c r="V9" s="58" t="s">
        <v>597</v>
      </c>
      <c r="W9" s="56" t="s">
        <v>585</v>
      </c>
      <c r="X9" s="56" t="s">
        <v>585</v>
      </c>
      <c r="Y9" s="56" t="s">
        <v>585</v>
      </c>
      <c r="AA9" s="56" t="s">
        <v>586</v>
      </c>
      <c r="AE9" s="56" t="s">
        <v>630</v>
      </c>
    </row>
    <row r="10" spans="1:40" s="56" customFormat="1" ht="14.25" x14ac:dyDescent="0.25">
      <c r="A10" s="54">
        <v>42797.251828703702</v>
      </c>
      <c r="B10" s="55" t="s">
        <v>589</v>
      </c>
      <c r="C10" s="56" t="s">
        <v>75</v>
      </c>
      <c r="E10" s="56" t="s">
        <v>631</v>
      </c>
      <c r="G10" s="56" t="s">
        <v>632</v>
      </c>
      <c r="H10" s="56" t="s">
        <v>17</v>
      </c>
      <c r="I10" s="56" t="s">
        <v>612</v>
      </c>
      <c r="J10" s="56">
        <v>98512</v>
      </c>
      <c r="K10" s="56" t="s">
        <v>633</v>
      </c>
      <c r="L10" s="56">
        <v>3603888737</v>
      </c>
      <c r="M10" s="56" t="s">
        <v>596</v>
      </c>
      <c r="N10" s="57" t="s">
        <v>486</v>
      </c>
      <c r="O10" s="57" t="s">
        <v>13</v>
      </c>
      <c r="P10" s="56" t="s">
        <v>584</v>
      </c>
      <c r="R10" s="56" t="s">
        <v>584</v>
      </c>
      <c r="T10" s="56" t="s">
        <v>584</v>
      </c>
      <c r="V10" s="58" t="s">
        <v>597</v>
      </c>
      <c r="W10" s="56" t="s">
        <v>585</v>
      </c>
      <c r="X10" s="56" t="s">
        <v>585</v>
      </c>
      <c r="Y10" s="56" t="s">
        <v>585</v>
      </c>
      <c r="AA10" s="56" t="s">
        <v>598</v>
      </c>
      <c r="AD10" s="56" t="s">
        <v>634</v>
      </c>
      <c r="AE10" s="56" t="s">
        <v>634</v>
      </c>
      <c r="AG10" s="56" t="s">
        <v>585</v>
      </c>
      <c r="AH10" s="56" t="s">
        <v>585</v>
      </c>
      <c r="AI10" s="56" t="s">
        <v>634</v>
      </c>
      <c r="AJ10" s="56" t="s">
        <v>635</v>
      </c>
      <c r="AK10" s="56" t="s">
        <v>636</v>
      </c>
      <c r="AM10" s="56" t="s">
        <v>529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opLeftCell="E1" workbookViewId="0">
      <selection activeCell="V58" sqref="V58"/>
    </sheetView>
  </sheetViews>
  <sheetFormatPr defaultRowHeight="12.75" x14ac:dyDescent="0.2"/>
  <cols>
    <col min="1" max="1" width="16.85546875" customWidth="1"/>
    <col min="3" max="3" width="11.140625" customWidth="1"/>
    <col min="5" max="5" width="10.42578125" customWidth="1"/>
    <col min="6" max="6" width="1.85546875" customWidth="1"/>
    <col min="10" max="10" width="12" customWidth="1"/>
    <col min="11" max="11" width="10.7109375" customWidth="1"/>
    <col min="12" max="20" width="9.140625" customWidth="1"/>
    <col min="21" max="21" width="16.42578125" customWidth="1"/>
  </cols>
  <sheetData>
    <row r="1" spans="1:32" x14ac:dyDescent="0.2">
      <c r="A1" s="2" t="s">
        <v>470</v>
      </c>
    </row>
    <row r="2" spans="1:32" x14ac:dyDescent="0.2">
      <c r="A2" s="3" t="s">
        <v>657</v>
      </c>
    </row>
    <row r="3" spans="1:32" x14ac:dyDescent="0.2">
      <c r="A3" s="3"/>
      <c r="U3" t="s">
        <v>706</v>
      </c>
    </row>
    <row r="4" spans="1:32" x14ac:dyDescent="0.2">
      <c r="A4" s="3"/>
      <c r="U4" s="79" t="s">
        <v>705</v>
      </c>
      <c r="V4" s="79"/>
      <c r="W4" s="79"/>
      <c r="X4" s="79"/>
      <c r="Y4" s="79"/>
      <c r="Z4" s="79"/>
      <c r="AA4" s="79"/>
      <c r="AB4" s="79"/>
      <c r="AC4" s="79"/>
      <c r="AD4" s="79"/>
      <c r="AE4" s="79"/>
      <c r="AF4" s="79"/>
    </row>
    <row r="5" spans="1:32" x14ac:dyDescent="0.2">
      <c r="A5" s="4" t="s">
        <v>471</v>
      </c>
      <c r="B5" s="4"/>
      <c r="U5" s="65"/>
      <c r="V5" s="138" t="s">
        <v>689</v>
      </c>
      <c r="W5" s="138"/>
      <c r="X5" s="138"/>
    </row>
    <row r="6" spans="1:32" x14ac:dyDescent="0.2">
      <c r="A6" s="4" t="s">
        <v>472</v>
      </c>
      <c r="B6" s="4"/>
    </row>
    <row r="7" spans="1:32" ht="15.75" x14ac:dyDescent="0.25">
      <c r="A7" s="5" t="s">
        <v>473</v>
      </c>
      <c r="B7" s="4" t="s">
        <v>474</v>
      </c>
      <c r="U7" s="66" t="s">
        <v>690</v>
      </c>
      <c r="V7" s="135" t="s">
        <v>691</v>
      </c>
      <c r="W7" s="136"/>
      <c r="X7" s="137"/>
    </row>
    <row r="8" spans="1:32" x14ac:dyDescent="0.2">
      <c r="A8" s="6" t="s">
        <v>475</v>
      </c>
      <c r="B8" s="4"/>
      <c r="U8" s="67" t="s">
        <v>692</v>
      </c>
      <c r="V8" s="67" t="s">
        <v>693</v>
      </c>
      <c r="W8" s="67" t="s">
        <v>694</v>
      </c>
      <c r="X8" s="67" t="s">
        <v>695</v>
      </c>
    </row>
    <row r="9" spans="1:32" x14ac:dyDescent="0.2">
      <c r="A9" s="6" t="s">
        <v>688</v>
      </c>
      <c r="B9" s="4"/>
      <c r="U9" s="68"/>
      <c r="V9" s="68"/>
      <c r="W9" s="68"/>
      <c r="X9" s="68"/>
    </row>
    <row r="10" spans="1:32" x14ac:dyDescent="0.2">
      <c r="U10" s="69" t="s">
        <v>696</v>
      </c>
      <c r="V10" s="59">
        <v>8037</v>
      </c>
      <c r="W10" s="59">
        <f>+V10/3*2</f>
        <v>5358</v>
      </c>
      <c r="X10" s="59">
        <f>+V10/3</f>
        <v>2679</v>
      </c>
    </row>
    <row r="11" spans="1:32" x14ac:dyDescent="0.2">
      <c r="U11" s="70" t="s">
        <v>697</v>
      </c>
      <c r="V11" s="71">
        <v>1050</v>
      </c>
      <c r="W11" s="72">
        <f t="shared" ref="W11:W16" si="0">+V11/3*2</f>
        <v>700</v>
      </c>
      <c r="X11" s="72">
        <f t="shared" ref="X11:X16" si="1">+V11/3</f>
        <v>350</v>
      </c>
    </row>
    <row r="12" spans="1:32" x14ac:dyDescent="0.2">
      <c r="P12">
        <v>2077.3000000000002</v>
      </c>
      <c r="Q12">
        <v>4714.8999999999996</v>
      </c>
      <c r="U12" s="69" t="s">
        <v>698</v>
      </c>
      <c r="V12" s="59">
        <v>9681</v>
      </c>
      <c r="W12" s="59">
        <f t="shared" si="0"/>
        <v>6454</v>
      </c>
      <c r="X12" s="59">
        <f t="shared" si="1"/>
        <v>3227</v>
      </c>
    </row>
    <row r="13" spans="1:32" x14ac:dyDescent="0.2">
      <c r="A13" t="s">
        <v>655</v>
      </c>
      <c r="P13">
        <v>2008.8</v>
      </c>
      <c r="Q13">
        <v>4646.3999999999996</v>
      </c>
      <c r="U13" s="73" t="s">
        <v>699</v>
      </c>
      <c r="V13" s="72">
        <v>1386</v>
      </c>
      <c r="W13" s="72">
        <f t="shared" si="0"/>
        <v>924</v>
      </c>
      <c r="X13" s="72">
        <f t="shared" si="1"/>
        <v>462</v>
      </c>
    </row>
    <row r="14" spans="1:32" ht="25.5" x14ac:dyDescent="0.2">
      <c r="B14" s="78" t="s">
        <v>727</v>
      </c>
      <c r="C14" s="78" t="s">
        <v>723</v>
      </c>
      <c r="D14" s="78" t="s">
        <v>728</v>
      </c>
      <c r="E14" s="78" t="s">
        <v>724</v>
      </c>
      <c r="F14" s="78"/>
      <c r="G14" s="78" t="s">
        <v>729</v>
      </c>
      <c r="H14" s="78" t="s">
        <v>725</v>
      </c>
      <c r="I14" s="78" t="s">
        <v>730</v>
      </c>
      <c r="J14" s="78" t="s">
        <v>726</v>
      </c>
      <c r="N14" s="78"/>
      <c r="O14" s="78"/>
      <c r="P14">
        <f>P12-P13</f>
        <v>68.500000000000227</v>
      </c>
      <c r="Q14">
        <f>Q12-Q13</f>
        <v>68.5</v>
      </c>
      <c r="U14" s="69" t="s">
        <v>700</v>
      </c>
      <c r="V14" s="59">
        <v>537</v>
      </c>
      <c r="W14" s="59">
        <f t="shared" si="0"/>
        <v>358</v>
      </c>
      <c r="X14" s="59">
        <f t="shared" si="1"/>
        <v>179</v>
      </c>
    </row>
    <row r="15" spans="1:32" x14ac:dyDescent="0.2">
      <c r="A15" t="s">
        <v>651</v>
      </c>
      <c r="C15">
        <v>8037</v>
      </c>
      <c r="E15" s="59">
        <v>18588</v>
      </c>
      <c r="F15" s="92"/>
      <c r="G15" s="92"/>
      <c r="H15">
        <f>2008.8*3</f>
        <v>6026.4</v>
      </c>
      <c r="J15">
        <f>4646.4*3</f>
        <v>13939.199999999999</v>
      </c>
      <c r="U15" s="73" t="s">
        <v>701</v>
      </c>
      <c r="V15" s="72">
        <v>354</v>
      </c>
      <c r="W15" s="72">
        <f t="shared" si="0"/>
        <v>236</v>
      </c>
      <c r="X15" s="72">
        <f t="shared" si="1"/>
        <v>118</v>
      </c>
    </row>
    <row r="16" spans="1:32" x14ac:dyDescent="0.2">
      <c r="A16" t="s">
        <v>652</v>
      </c>
      <c r="C16">
        <v>537</v>
      </c>
      <c r="E16">
        <v>537</v>
      </c>
      <c r="H16">
        <f>P14*3</f>
        <v>205.50000000000068</v>
      </c>
      <c r="J16">
        <f>Q14*3</f>
        <v>205.5</v>
      </c>
      <c r="U16" s="69" t="s">
        <v>702</v>
      </c>
      <c r="V16" s="59">
        <v>2070</v>
      </c>
      <c r="W16" s="59">
        <f t="shared" si="0"/>
        <v>1380</v>
      </c>
      <c r="X16" s="59">
        <f t="shared" si="1"/>
        <v>690</v>
      </c>
    </row>
    <row r="17" spans="1:35" x14ac:dyDescent="0.2">
      <c r="A17" s="1" t="s">
        <v>713</v>
      </c>
      <c r="B17" s="1">
        <v>2857</v>
      </c>
      <c r="C17" s="1">
        <f>SUM(C15:C16)</f>
        <v>8574</v>
      </c>
      <c r="D17">
        <v>6374</v>
      </c>
      <c r="E17" s="1">
        <f t="shared" ref="E17:H17" si="2">SUM(E15:E16)</f>
        <v>19125</v>
      </c>
      <c r="F17" s="1"/>
      <c r="G17" s="1">
        <v>2077</v>
      </c>
      <c r="H17" s="1">
        <f t="shared" si="2"/>
        <v>6231.9000000000005</v>
      </c>
      <c r="I17" s="1">
        <v>4715</v>
      </c>
      <c r="J17" s="1">
        <f>SUM(J15:J16)</f>
        <v>14144.699999999999</v>
      </c>
      <c r="U17" s="70"/>
      <c r="V17" s="71"/>
      <c r="W17" s="71"/>
      <c r="X17" s="71"/>
    </row>
    <row r="18" spans="1:35" x14ac:dyDescent="0.2">
      <c r="A18" t="s">
        <v>653</v>
      </c>
      <c r="C18">
        <v>1050</v>
      </c>
      <c r="E18">
        <v>1050</v>
      </c>
      <c r="H18">
        <v>1050</v>
      </c>
      <c r="J18">
        <v>1050</v>
      </c>
      <c r="U18" s="74" t="s">
        <v>703</v>
      </c>
      <c r="V18" s="75">
        <f>+V12+V13+V16</f>
        <v>13137</v>
      </c>
      <c r="W18" s="75">
        <f>+W12+W13+W16</f>
        <v>8758</v>
      </c>
      <c r="X18" s="75">
        <f>+X12+X13+X16</f>
        <v>4379</v>
      </c>
    </row>
    <row r="19" spans="1:35" x14ac:dyDescent="0.2">
      <c r="A19" t="s">
        <v>654</v>
      </c>
      <c r="C19">
        <v>354</v>
      </c>
      <c r="E19">
        <v>354</v>
      </c>
      <c r="H19">
        <v>354</v>
      </c>
      <c r="J19">
        <v>354</v>
      </c>
      <c r="U19" s="70"/>
      <c r="V19" s="71"/>
      <c r="W19" s="71"/>
      <c r="X19" s="71"/>
    </row>
    <row r="20" spans="1:35" x14ac:dyDescent="0.2">
      <c r="A20" t="s">
        <v>656</v>
      </c>
      <c r="C20">
        <f>SUM(C17:C19)</f>
        <v>9978</v>
      </c>
      <c r="E20">
        <f t="shared" ref="E20:J20" si="3">SUM(E17:E19)</f>
        <v>20529</v>
      </c>
      <c r="H20">
        <f t="shared" si="3"/>
        <v>7635.9000000000005</v>
      </c>
      <c r="J20">
        <f t="shared" si="3"/>
        <v>15548.699999999999</v>
      </c>
      <c r="N20" s="78"/>
      <c r="O20" s="78"/>
      <c r="U20" s="76" t="s">
        <v>704</v>
      </c>
      <c r="V20" s="77">
        <f>SUM(V10:V16)</f>
        <v>23115</v>
      </c>
      <c r="W20" s="77">
        <f>SUM(W10:W16)</f>
        <v>15410</v>
      </c>
      <c r="X20" s="77">
        <f>SUM(X10:X16)</f>
        <v>7705</v>
      </c>
    </row>
    <row r="21" spans="1:35" x14ac:dyDescent="0.2">
      <c r="U21" t="s">
        <v>710</v>
      </c>
    </row>
    <row r="22" spans="1:35" ht="25.5" x14ac:dyDescent="0.2">
      <c r="G22" s="78" t="s">
        <v>662</v>
      </c>
    </row>
    <row r="23" spans="1:35" x14ac:dyDescent="0.2">
      <c r="A23" s="3" t="s">
        <v>734</v>
      </c>
      <c r="D23" s="60"/>
      <c r="G23">
        <v>6000</v>
      </c>
      <c r="U23" s="66" t="s">
        <v>707</v>
      </c>
      <c r="V23" s="135" t="s">
        <v>708</v>
      </c>
      <c r="W23" s="136"/>
      <c r="X23" s="137"/>
      <c r="AG23" s="79"/>
      <c r="AH23" s="79"/>
      <c r="AI23" s="79"/>
    </row>
    <row r="24" spans="1:35" x14ac:dyDescent="0.2">
      <c r="A24" s="3"/>
      <c r="D24" s="60"/>
      <c r="U24" s="67" t="s">
        <v>692</v>
      </c>
      <c r="V24" s="67" t="s">
        <v>693</v>
      </c>
      <c r="W24" s="67" t="s">
        <v>694</v>
      </c>
      <c r="X24" s="67" t="s">
        <v>695</v>
      </c>
    </row>
    <row r="25" spans="1:35" x14ac:dyDescent="0.2">
      <c r="A25" s="64" t="s">
        <v>711</v>
      </c>
      <c r="D25" s="60"/>
      <c r="U25" s="68"/>
      <c r="V25" s="68"/>
      <c r="W25" s="68"/>
      <c r="X25" s="68"/>
    </row>
    <row r="26" spans="1:35" x14ac:dyDescent="0.2">
      <c r="H26" s="61"/>
      <c r="I26" s="2"/>
      <c r="J26" s="2"/>
      <c r="U26" s="69" t="s">
        <v>696</v>
      </c>
      <c r="V26" s="59">
        <v>18588</v>
      </c>
      <c r="W26" s="59">
        <f>+V26/3*2</f>
        <v>12392</v>
      </c>
      <c r="X26" s="59">
        <f>+V26/3</f>
        <v>6196</v>
      </c>
    </row>
    <row r="27" spans="1:35" x14ac:dyDescent="0.2">
      <c r="A27" s="2" t="s">
        <v>663</v>
      </c>
      <c r="G27" s="61">
        <v>2100</v>
      </c>
      <c r="H27" s="3" t="s">
        <v>715</v>
      </c>
      <c r="I27" s="3"/>
      <c r="J27" s="3" t="s">
        <v>714</v>
      </c>
      <c r="U27" s="70" t="s">
        <v>697</v>
      </c>
      <c r="V27" s="71">
        <v>1050</v>
      </c>
      <c r="W27" s="72">
        <f t="shared" ref="W27:W32" si="4">+V27/3*2</f>
        <v>700</v>
      </c>
      <c r="X27" s="72">
        <f t="shared" ref="X27:X32" si="5">+V27/3</f>
        <v>350</v>
      </c>
    </row>
    <row r="28" spans="1:35" x14ac:dyDescent="0.2">
      <c r="G28">
        <v>1500</v>
      </c>
      <c r="H28" t="s">
        <v>667</v>
      </c>
      <c r="U28" s="69" t="s">
        <v>698</v>
      </c>
      <c r="V28" s="59">
        <v>9681</v>
      </c>
      <c r="W28" s="59">
        <f t="shared" si="4"/>
        <v>6454</v>
      </c>
      <c r="X28" s="59">
        <f t="shared" si="5"/>
        <v>3227</v>
      </c>
    </row>
    <row r="29" spans="1:35" x14ac:dyDescent="0.2">
      <c r="A29" s="3" t="s">
        <v>668</v>
      </c>
      <c r="L29" s="2"/>
      <c r="U29" s="73" t="s">
        <v>699</v>
      </c>
      <c r="V29" s="72">
        <v>1386</v>
      </c>
      <c r="W29" s="72">
        <f t="shared" si="4"/>
        <v>924</v>
      </c>
      <c r="X29" s="72">
        <f t="shared" si="5"/>
        <v>462</v>
      </c>
    </row>
    <row r="30" spans="1:35" x14ac:dyDescent="0.2">
      <c r="A30" s="63" t="s">
        <v>669</v>
      </c>
      <c r="G30">
        <v>3300</v>
      </c>
      <c r="H30" s="3" t="s">
        <v>722</v>
      </c>
      <c r="I30" s="3"/>
      <c r="U30" s="69" t="s">
        <v>700</v>
      </c>
      <c r="V30" s="59">
        <v>537</v>
      </c>
      <c r="W30" s="59">
        <f t="shared" si="4"/>
        <v>358</v>
      </c>
      <c r="X30" s="59">
        <f t="shared" si="5"/>
        <v>179</v>
      </c>
    </row>
    <row r="31" spans="1:35" x14ac:dyDescent="0.2">
      <c r="A31" s="3" t="s">
        <v>671</v>
      </c>
      <c r="U31" s="73" t="s">
        <v>701</v>
      </c>
      <c r="V31" s="72">
        <v>354</v>
      </c>
      <c r="W31" s="72">
        <f t="shared" si="4"/>
        <v>236</v>
      </c>
      <c r="X31" s="72">
        <f t="shared" si="5"/>
        <v>118</v>
      </c>
    </row>
    <row r="32" spans="1:35" x14ac:dyDescent="0.2">
      <c r="A32" s="63" t="s">
        <v>672</v>
      </c>
      <c r="G32">
        <v>2400</v>
      </c>
      <c r="U32" s="69" t="s">
        <v>702</v>
      </c>
      <c r="V32" s="59">
        <v>2070</v>
      </c>
      <c r="W32" s="59">
        <f t="shared" si="4"/>
        <v>1380</v>
      </c>
      <c r="X32" s="59">
        <f t="shared" si="5"/>
        <v>690</v>
      </c>
    </row>
    <row r="33" spans="1:24" x14ac:dyDescent="0.2">
      <c r="A33" s="3" t="s">
        <v>674</v>
      </c>
      <c r="U33" s="70"/>
      <c r="V33" s="71"/>
      <c r="W33" s="71"/>
      <c r="X33" s="71"/>
    </row>
    <row r="34" spans="1:24" x14ac:dyDescent="0.2">
      <c r="A34" s="63" t="s">
        <v>675</v>
      </c>
      <c r="G34">
        <v>1500</v>
      </c>
      <c r="U34" s="74" t="s">
        <v>703</v>
      </c>
      <c r="V34" s="75">
        <f>+V28+V29+V32</f>
        <v>13137</v>
      </c>
      <c r="W34" s="75">
        <f>+W28+W29+W32</f>
        <v>8758</v>
      </c>
      <c r="X34" s="75">
        <f>+X28+X29+X32</f>
        <v>4379</v>
      </c>
    </row>
    <row r="35" spans="1:24" x14ac:dyDescent="0.2">
      <c r="A35" s="63" t="s">
        <v>731</v>
      </c>
      <c r="G35">
        <v>900</v>
      </c>
      <c r="U35" s="70"/>
      <c r="V35" s="71"/>
      <c r="W35" s="71"/>
      <c r="X35" s="71"/>
    </row>
    <row r="36" spans="1:24" x14ac:dyDescent="0.2">
      <c r="A36" s="64"/>
      <c r="U36" s="76" t="s">
        <v>704</v>
      </c>
      <c r="V36" s="77">
        <f>SUM(V26:V32)</f>
        <v>33666</v>
      </c>
      <c r="W36" s="77">
        <f>SUM(W26:W32)</f>
        <v>22444</v>
      </c>
      <c r="X36" s="77">
        <f>SUM(X26:X32)</f>
        <v>11222</v>
      </c>
    </row>
    <row r="37" spans="1:24" x14ac:dyDescent="0.2">
      <c r="U37" t="s">
        <v>709</v>
      </c>
    </row>
    <row r="38" spans="1:24" x14ac:dyDescent="0.2">
      <c r="A38" s="3" t="s">
        <v>678</v>
      </c>
    </row>
    <row r="39" spans="1:24" x14ac:dyDescent="0.2">
      <c r="A39" s="63"/>
    </row>
    <row r="40" spans="1:24" x14ac:dyDescent="0.2">
      <c r="A40" s="2"/>
    </row>
    <row r="41" spans="1:24" x14ac:dyDescent="0.2">
      <c r="A41" s="3" t="s">
        <v>680</v>
      </c>
    </row>
    <row r="42" spans="1:24" x14ac:dyDescent="0.2">
      <c r="A42" s="63" t="s">
        <v>735</v>
      </c>
    </row>
    <row r="44" spans="1:24" x14ac:dyDescent="0.2">
      <c r="A44" s="1" t="s">
        <v>683</v>
      </c>
    </row>
    <row r="45" spans="1:24" x14ac:dyDescent="0.2">
      <c r="A45" s="2" t="s">
        <v>684</v>
      </c>
    </row>
    <row r="46" spans="1:24" x14ac:dyDescent="0.2">
      <c r="A46" s="2" t="s">
        <v>685</v>
      </c>
    </row>
    <row r="47" spans="1:24" x14ac:dyDescent="0.2">
      <c r="A47" s="3" t="s">
        <v>712</v>
      </c>
    </row>
    <row r="48" spans="1:24" x14ac:dyDescent="0.2">
      <c r="A48" s="2" t="s">
        <v>687</v>
      </c>
    </row>
  </sheetData>
  <mergeCells count="3">
    <mergeCell ref="V23:X23"/>
    <mergeCell ref="V5:X5"/>
    <mergeCell ref="V7:X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A35" sqref="A35"/>
    </sheetView>
  </sheetViews>
  <sheetFormatPr defaultRowHeight="12.75" x14ac:dyDescent="0.2"/>
  <cols>
    <col min="4" max="4" width="29.42578125" customWidth="1"/>
    <col min="5" max="5" width="15.85546875" customWidth="1"/>
    <col min="6" max="6" width="12.85546875" customWidth="1"/>
    <col min="8" max="8" width="14.28515625" customWidth="1"/>
  </cols>
  <sheetData>
    <row r="1" spans="1:9" x14ac:dyDescent="0.2">
      <c r="A1" s="2" t="s">
        <v>659</v>
      </c>
    </row>
    <row r="2" spans="1:9" x14ac:dyDescent="0.2">
      <c r="A2" s="3" t="s">
        <v>660</v>
      </c>
    </row>
    <row r="3" spans="1:9" x14ac:dyDescent="0.2">
      <c r="A3" s="3"/>
    </row>
    <row r="4" spans="1:9" x14ac:dyDescent="0.2">
      <c r="A4" s="3"/>
    </row>
    <row r="5" spans="1:9" x14ac:dyDescent="0.2">
      <c r="A5" s="4" t="s">
        <v>661</v>
      </c>
      <c r="B5" s="4"/>
    </row>
    <row r="6" spans="1:9" ht="15.75" x14ac:dyDescent="0.25">
      <c r="A6" s="5" t="s">
        <v>473</v>
      </c>
      <c r="B6" s="4" t="s">
        <v>474</v>
      </c>
    </row>
    <row r="7" spans="1:9" x14ac:dyDescent="0.2">
      <c r="A7" s="6" t="s">
        <v>475</v>
      </c>
      <c r="B7" s="4"/>
    </row>
    <row r="8" spans="1:9" x14ac:dyDescent="0.2">
      <c r="A8" s="6" t="s">
        <v>476</v>
      </c>
      <c r="B8" s="4"/>
    </row>
    <row r="9" spans="1:9" x14ac:dyDescent="0.2">
      <c r="A9" s="3"/>
    </row>
    <row r="10" spans="1:9" x14ac:dyDescent="0.2">
      <c r="A10" s="3"/>
    </row>
    <row r="11" spans="1:9" x14ac:dyDescent="0.2">
      <c r="A11" s="3"/>
    </row>
    <row r="13" spans="1:9" x14ac:dyDescent="0.2">
      <c r="D13" s="60"/>
      <c r="E13" s="60" t="s">
        <v>662</v>
      </c>
      <c r="F13" s="60"/>
    </row>
    <row r="14" spans="1:9" x14ac:dyDescent="0.2">
      <c r="D14" s="60"/>
      <c r="E14" s="60"/>
      <c r="F14" s="60"/>
    </row>
    <row r="15" spans="1:9" x14ac:dyDescent="0.2">
      <c r="A15" s="2" t="s">
        <v>663</v>
      </c>
      <c r="D15" s="60"/>
      <c r="E15" s="61">
        <v>1500</v>
      </c>
      <c r="F15" s="2" t="s">
        <v>664</v>
      </c>
      <c r="G15" s="2" t="s">
        <v>665</v>
      </c>
      <c r="I15" s="2" t="s">
        <v>666</v>
      </c>
    </row>
    <row r="16" spans="1:9" x14ac:dyDescent="0.2">
      <c r="D16" s="60"/>
      <c r="E16" s="60">
        <v>1000</v>
      </c>
      <c r="F16" s="62" t="s">
        <v>667</v>
      </c>
    </row>
    <row r="17" spans="1:6" x14ac:dyDescent="0.2">
      <c r="A17" s="3" t="s">
        <v>668</v>
      </c>
      <c r="E17" s="60"/>
    </row>
    <row r="18" spans="1:6" x14ac:dyDescent="0.2">
      <c r="A18" s="63" t="s">
        <v>669</v>
      </c>
      <c r="E18" s="61">
        <v>2700</v>
      </c>
      <c r="F18" s="2" t="s">
        <v>670</v>
      </c>
    </row>
    <row r="19" spans="1:6" x14ac:dyDescent="0.2">
      <c r="A19" s="3" t="s">
        <v>671</v>
      </c>
      <c r="E19" s="60"/>
    </row>
    <row r="20" spans="1:6" x14ac:dyDescent="0.2">
      <c r="A20" s="63" t="s">
        <v>672</v>
      </c>
      <c r="E20" s="60">
        <v>1863</v>
      </c>
      <c r="F20" s="2" t="s">
        <v>673</v>
      </c>
    </row>
    <row r="21" spans="1:6" x14ac:dyDescent="0.2">
      <c r="A21" s="3" t="s">
        <v>674</v>
      </c>
      <c r="E21" s="60"/>
    </row>
    <row r="22" spans="1:6" x14ac:dyDescent="0.2">
      <c r="A22" s="63" t="s">
        <v>675</v>
      </c>
      <c r="E22" s="61">
        <v>1200</v>
      </c>
    </row>
    <row r="23" spans="1:6" x14ac:dyDescent="0.2">
      <c r="A23" s="63" t="s">
        <v>676</v>
      </c>
      <c r="E23" s="61"/>
    </row>
    <row r="24" spans="1:6" x14ac:dyDescent="0.2">
      <c r="A24" s="64" t="s">
        <v>677</v>
      </c>
      <c r="E24" s="61">
        <v>600</v>
      </c>
    </row>
    <row r="26" spans="1:6" x14ac:dyDescent="0.2">
      <c r="A26" s="3" t="s">
        <v>678</v>
      </c>
    </row>
    <row r="27" spans="1:6" x14ac:dyDescent="0.2">
      <c r="A27" s="63" t="s">
        <v>679</v>
      </c>
      <c r="E27">
        <v>4000</v>
      </c>
    </row>
    <row r="28" spans="1:6" x14ac:dyDescent="0.2">
      <c r="A28" s="2"/>
    </row>
    <row r="29" spans="1:6" x14ac:dyDescent="0.2">
      <c r="A29" s="3" t="s">
        <v>680</v>
      </c>
    </row>
    <row r="30" spans="1:6" x14ac:dyDescent="0.2">
      <c r="A30" s="3" t="s">
        <v>681</v>
      </c>
      <c r="E30" t="s">
        <v>682</v>
      </c>
    </row>
    <row r="32" spans="1:6" x14ac:dyDescent="0.2">
      <c r="A32" s="1" t="s">
        <v>683</v>
      </c>
    </row>
    <row r="33" spans="1:1" x14ac:dyDescent="0.2">
      <c r="A33" s="2" t="s">
        <v>684</v>
      </c>
    </row>
    <row r="34" spans="1:1" x14ac:dyDescent="0.2">
      <c r="A34" s="2" t="s">
        <v>685</v>
      </c>
    </row>
    <row r="35" spans="1:1" x14ac:dyDescent="0.2">
      <c r="A35" s="3" t="s">
        <v>686</v>
      </c>
    </row>
    <row r="36" spans="1:1" x14ac:dyDescent="0.2">
      <c r="A36" s="2" t="s">
        <v>687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APPLIED for MPA FA</vt:lpstr>
      <vt:lpstr>DNC&amp;Defund</vt:lpstr>
      <vt:lpstr>DNC-Applied for MPA FA, not adm</vt:lpstr>
      <vt:lpstr>Rationale</vt:lpstr>
      <vt:lpstr>16-17 Rationale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Gibbons, Randee</dc:creator>
  <cp:lastModifiedBy>Nihoa, Puanani (staff)</cp:lastModifiedBy>
  <dcterms:created xsi:type="dcterms:W3CDTF">2017-04-06T18:24:42Z</dcterms:created>
  <dcterms:modified xsi:type="dcterms:W3CDTF">2017-10-12T23:29:15Z</dcterms:modified>
</cp:coreProperties>
</file>