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MPA\Financial Aid\2017-18 FA\Originals\"/>
    </mc:Choice>
  </mc:AlternateContent>
  <bookViews>
    <workbookView xWindow="225" yWindow="405" windowWidth="14040" windowHeight="11190"/>
  </bookViews>
  <sheets>
    <sheet name="All" sheetId="1" r:id="rId1"/>
    <sheet name="MPA active" sheetId="2" r:id="rId2"/>
    <sheet name="Sheet3" sheetId="3" r:id="rId3"/>
  </sheets>
  <definedNames>
    <definedName name="_xlnm.Print_Titles" localSheetId="0">All!$1:$1</definedName>
  </definedNames>
  <calcPr calcId="152511"/>
</workbook>
</file>

<file path=xl/calcChain.xml><?xml version="1.0" encoding="utf-8"?>
<calcChain xmlns="http://schemas.openxmlformats.org/spreadsheetml/2006/main">
  <c r="H17" i="2" l="1"/>
  <c r="J5" i="2" l="1"/>
  <c r="I6" i="2" l="1"/>
  <c r="J6" i="2"/>
  <c r="K12" i="2" l="1"/>
  <c r="K4" i="2"/>
  <c r="K14" i="2"/>
  <c r="K8" i="2"/>
  <c r="K15" i="2"/>
  <c r="L31" i="1" l="1"/>
  <c r="L41" i="1"/>
  <c r="L40" i="1"/>
  <c r="K35" i="1"/>
  <c r="J35" i="1"/>
  <c r="I35" i="1"/>
  <c r="H35" i="1"/>
  <c r="G35" i="1"/>
  <c r="G24" i="1"/>
  <c r="L4" i="1"/>
  <c r="L3" i="1"/>
  <c r="L10" i="1" l="1"/>
  <c r="L2" i="1" l="1"/>
  <c r="L6" i="1"/>
  <c r="L9" i="1"/>
  <c r="L11" i="1"/>
  <c r="L12" i="1"/>
  <c r="L13" i="1"/>
  <c r="L14" i="1"/>
  <c r="L15" i="1"/>
  <c r="L18" i="1"/>
  <c r="L20" i="1"/>
  <c r="L21" i="1"/>
  <c r="L22" i="1"/>
  <c r="L23" i="1"/>
  <c r="H24" i="1"/>
  <c r="I24" i="1"/>
  <c r="J24" i="1"/>
  <c r="K24" i="1"/>
  <c r="L29" i="1"/>
  <c r="L30" i="1"/>
  <c r="L32" i="1"/>
  <c r="L33" i="1"/>
  <c r="L38" i="1"/>
  <c r="L39" i="1"/>
  <c r="L42" i="1"/>
  <c r="G43" i="1"/>
  <c r="H43" i="1"/>
  <c r="I43" i="1"/>
  <c r="J43" i="1"/>
  <c r="K43" i="1"/>
  <c r="G50" i="1"/>
  <c r="H50" i="1"/>
  <c r="J50" i="1"/>
  <c r="K50" i="1"/>
  <c r="K58" i="1" s="1"/>
  <c r="L50" i="1"/>
  <c r="L53" i="1"/>
  <c r="L54" i="1"/>
  <c r="L55" i="1"/>
  <c r="G56" i="1"/>
  <c r="G58" i="1" s="1"/>
  <c r="H56" i="1"/>
  <c r="H58" i="1" s="1"/>
  <c r="I56" i="1"/>
  <c r="I58" i="1" s="1"/>
  <c r="J56" i="1"/>
  <c r="J58" i="1" l="1"/>
  <c r="L43" i="1"/>
  <c r="L35" i="1"/>
  <c r="L24" i="1"/>
  <c r="L56" i="1"/>
  <c r="L58" i="1" l="1"/>
</calcChain>
</file>

<file path=xl/sharedStrings.xml><?xml version="1.0" encoding="utf-8"?>
<sst xmlns="http://schemas.openxmlformats.org/spreadsheetml/2006/main" count="472" uniqueCount="199">
  <si>
    <t>Type</t>
  </si>
  <si>
    <t>Name</t>
  </si>
  <si>
    <t>Source</t>
  </si>
  <si>
    <t>Org</t>
  </si>
  <si>
    <t>MES</t>
  </si>
  <si>
    <t>MPA</t>
  </si>
  <si>
    <t>MPA-T</t>
  </si>
  <si>
    <t>MIT</t>
  </si>
  <si>
    <t>M.Ed.</t>
  </si>
  <si>
    <t>Total</t>
  </si>
  <si>
    <t>Comments</t>
  </si>
  <si>
    <t>Foundation/College Acct.</t>
  </si>
  <si>
    <t>Teacher Education Diversity MiT</t>
  </si>
  <si>
    <t>Foundation One-Time Money (determined annually)</t>
  </si>
  <si>
    <t>Foundation</t>
  </si>
  <si>
    <t>Evergreen Sustainabilty Fellowship (Cargill)</t>
  </si>
  <si>
    <t>TBD</t>
  </si>
  <si>
    <t>Emory Pyle Scholarship</t>
  </si>
  <si>
    <t>Graduate Fellowship Trust</t>
  </si>
  <si>
    <t>College Endowment Distribution</t>
  </si>
  <si>
    <t>Judge Carol Fuller Graduate Fellowship</t>
  </si>
  <si>
    <t>Lloyd Colfax Fellowship</t>
  </si>
  <si>
    <t>Annual Fund</t>
  </si>
  <si>
    <t>na</t>
  </si>
  <si>
    <t xml:space="preserve">Foundation Endowment distribution </t>
  </si>
  <si>
    <t>MES Directors' Fellowship in Sustainabilty</t>
  </si>
  <si>
    <t>Soule Family Fellowship</t>
  </si>
  <si>
    <t xml:space="preserve">Hearst Foundation Scholarship </t>
  </si>
  <si>
    <t>96026/61007</t>
  </si>
  <si>
    <t>Alumni Assoc. Grad. Fellowships</t>
  </si>
  <si>
    <t>MPA Alumni Association</t>
  </si>
  <si>
    <t>Restricted (non-endowed)??</t>
  </si>
  <si>
    <t>MPA Scholarship (New FY14)</t>
  </si>
  <si>
    <t>FY 14 - This is the balance in a recently found account. Can all be spent in in FY14 or leveraged over 2 years. Once spent, account will be closed. FY 15 Account Closed.</t>
  </si>
  <si>
    <t>MPA-Tribal</t>
  </si>
  <si>
    <t>Unrestricted Reserve Fund</t>
  </si>
  <si>
    <t>Academics</t>
  </si>
  <si>
    <t>MPA Tribal Scholarship</t>
  </si>
  <si>
    <t>Tribal Donations</t>
  </si>
  <si>
    <t xml:space="preserve">Org 57054. 04-05 allocation of (10) $1,500 scholarships per cohort. 2nd year target of $5,000 (total $20,000 for cohort) Should have funds for similar allocation in 06-08. NEED PLAN FOR CONTINUATION. </t>
  </si>
  <si>
    <t>Subtotal Foundation</t>
  </si>
  <si>
    <t xml:space="preserve">Total Foundation amount available in FY 16 is $120,081. This is $21,111 more than FY15 ($98,970). </t>
  </si>
  <si>
    <t>Waivers (Base)</t>
  </si>
  <si>
    <t>Waivers</t>
  </si>
  <si>
    <t>(at resident rate)</t>
  </si>
  <si>
    <t>Program Suspended</t>
  </si>
  <si>
    <t>Subtotal Resident Waivers (Base)</t>
  </si>
  <si>
    <t>Resident Grad Need Grants</t>
  </si>
  <si>
    <t>Need Grant</t>
  </si>
  <si>
    <t>International Grad Waivers</t>
  </si>
  <si>
    <t>MES (1.33)</t>
  </si>
  <si>
    <t>(at non-resident rate)</t>
  </si>
  <si>
    <t>MPA (1.33)</t>
  </si>
  <si>
    <t>MIT (.67)</t>
  </si>
  <si>
    <t>M.Ed. (.67)</t>
  </si>
  <si>
    <t>Subtotal International Waivers (Base)</t>
  </si>
  <si>
    <t>On-time Waivers</t>
  </si>
  <si>
    <t>Approved 1X Waiver</t>
  </si>
  <si>
    <t>MES (0 @ $0 each)</t>
  </si>
  <si>
    <t>for Non-Res Only</t>
  </si>
  <si>
    <t>MPA (0@ $0 each)</t>
  </si>
  <si>
    <t>MIT (0 @ $0 each)</t>
  </si>
  <si>
    <t>61003/61011</t>
  </si>
  <si>
    <t>Brooks MES Fellowship</t>
  </si>
  <si>
    <t>John Walker MPA Scholarship</t>
  </si>
  <si>
    <t>TESC Foundation Grad. Fellowshipd</t>
  </si>
  <si>
    <t>College Endowment ($2,922), Foundation Endowment ($14,141)</t>
  </si>
  <si>
    <t>96035/9635/61013</t>
  </si>
  <si>
    <t>96085/9685</t>
  </si>
  <si>
    <t>College One-Time Funds</t>
  </si>
  <si>
    <t>Offered to a Native American Student in the MPA Tribal Governance Program. FY 13/14/15/16/17 - no funds.</t>
  </si>
  <si>
    <t>College Endowed</t>
  </si>
  <si>
    <t>Foundation ($12,028)/College ($5,733) Endowed</t>
  </si>
  <si>
    <t>Unallocated</t>
  </si>
  <si>
    <t>FY 11 will be last year (due to absence of new donations)? Amount for FY 12 still undetermined. FY 13 $500. FY 14 $500. FY 15 $500. FY 16 $500. FY 17 -$500. FY 18 - $500.</t>
  </si>
  <si>
    <t>Foundation Endowment distribution ($21,050) and Foundation 1X Funds ($0)</t>
  </si>
  <si>
    <t>New FY 12. Agreed on $4k per program (2-17-11). FY 13 - The AD's decided that there will be (4) $2500 awards. A separate award process will determine which applicants best fit the program criteria regardless of program. FY 14 -$10,000,  same process as FY 13. FY 15 -$10,408,  same process as FY 13 except (4) awards of $2,602 each. GW: Will give multiple awards up to $4000 (may be less than 4 or more than 4). FY16 - $26,899. FY17 $20,982. FY 18 $21,050</t>
  </si>
  <si>
    <t>New donations have been received - possible continuation for FY12. Needs status update for FY12. $500 awarded to MES in FY 11.  FY 13 -$500. FY 14 - $500. FY 15 - no funding. FY 16 - $500. FY17 - $500. FY 18 $500.</t>
  </si>
  <si>
    <t>Awarded to an MES and/or MPA Student. Agreed  $2,431 MES/MPA FY 12 (2-17-11). FY 13 - Agreed to split ($6,576 each).  FY 15 - Total $13,349. Assumed split 50:50. (GW: MES 6674 and MPA 6675). FY16 - Total $13,935. Asume 50:50 split. FY17 - Total $14,293. Asume 50:50 split. FY 18 - $14,214, assume 50:50 split</t>
  </si>
  <si>
    <t>Offered to a student who shows volunteer experience/work experience or goals to work in the fields of: education, public policy, health, welfare or the environment. FY 11 award $2,796 split 50:50 between MPA/MIT ($1,398 each). FY 13 Split btwn MPA/MIT $1,378 each. FY 14 - Total available $1,672. Allocation TBD. FY 15 - Total available $2,741. Allocation TBD. RG: FY15 same split as FY14: MPA $1,370; MIT $1,371. FY 16 - Total available $2,829. Assumes same 50:50 split as FY15.  FY 17 - Total available $2,872. Assumes same 50:50 split as FY15. FY 18 $2,857. Assume 50:50 split.</t>
  </si>
  <si>
    <t>Collapsed into TESC Foundation Graduate Awards?? Verify. Award to MIT. Megan to verify (2-17-11). FY 13 No funds available. FY 14 No funds available. FY 15, FY 16, FY17, FY 18 - No funds available</t>
  </si>
  <si>
    <t>New for FY17. Amount $1,000. FY 18 - $1,000</t>
  </si>
  <si>
    <t>Awarded to a female student in the MPA program. Preference given to a student of color and/or over 30.  FY11, 12, 13, 14, 15- $400, FY 16 - $400. FY 17 - $400 FY 18 - $400.</t>
  </si>
  <si>
    <t>FY 12 - Increase from $7,500 to $8750. M.Ed. Amount held - not redistributed. FY 13 - Final allocation not approved until May 2012. WN authorized plan to expend the same amount as in FY 12. Difference btwn allocation/award to be covered by academics. FY 14 - guaranteed amounts ($7,500) at FY 11 level. Final allocation will be approved at May 2013 BOG meeting. Final allocation likely to be at FY 13 level. FY 15 - $26,250 (3 awards at $8,750). FY 16 - $26,250. Assumes same slpit as FY 15.  FY 17 - $26,250. Assumes same slpit as FY 15/16. FY 18 - $$26,250 - split as in past.</t>
  </si>
  <si>
    <t>Potential recipients will be required to complete an application of financial need according to regulations of the college.Candidates will also be required to complete a personal statement in which they state the reasons why they feel that their goals and career plans are consonant with those of Sara Ann Bilezikian. Potential recipients will be provided a biography of Sara Ann to assist them in this process. They should be able to document their statement by evidence of previous acitivities or commitments to the causes to which Sara Ann devoted herself.  FY 11 amount $16,594. FY 12 $16,849. FY 13 $16,090. FY 14 - $15,920. FY 15 - $16,137. FY 16 - $16,637. FY17 - $17,063. FY 18 - $16,986.</t>
  </si>
  <si>
    <t>Must demonstrate financial need. In  exchange for this financial support, Fellows will work for organizations and engage in meaningful applications of their academic work in the field of sustainability. FY16 - $1,416.  FY17 - $1,462. FY 18 - $1,724.</t>
  </si>
  <si>
    <t>One scholarship will be offered to one program. Endowment goal not reached. Separate one-time $1500 donated for FY 12. Agreed for MES (2-17-11). FY13 - $776 to MPA. FY 14 - one scholarship of $1,623 TBD by AD's. FY 15 - one scholarship of $1,735 TBD by AD's. GW: We decided to have MES/MPA alternate. FY 14 was MES, FY15 MPA. FY 16 - $2,149 to MES.  FY 17 - $2,199 to MPA. FY 18 - $2,188 to MES.</t>
  </si>
  <si>
    <t>First priority goes to Native American students in the MiT program. Native American students will be considered in the MPA program for any remaining funds. FY 11 amount $15,366. FY 11 distribution unclear. Agreed at the 2-17-11 that the Asst. Directors will deal with the FY 12 award ($14,317) the same way the have in the past. If MIT does have have a native candidate. FY 13 - same process as FY12, amount - $16,915. FY 14 - same process as FY12/13, amount - $16,940. FY 15 - same process as FY12/13/14, amount - $16,994. FY 16 - $17,422. FY17 - $12,028. FY 18 - $17,578.</t>
  </si>
  <si>
    <t xml:space="preserve"> FY 11&amp; 12 total $3000 splir equally. FY 13 - $3k total split equally. FY 14 - $3k total split equally. FY 15 - $3k total split equally. FY 16 - $3k total split equally. FY 17 - $3k total split equally. FY 18 - $3k total split equally.</t>
  </si>
  <si>
    <t>New for FY 12? 2-17-11 - Megan needs to establish amount and process for distribtution. FY 13 - $3,063 - allocated btwn MPA General &amp; Tribal. FY 14 - $3,419 - allocated btwn MPA General &amp; Tribal. FY 15 &amp; 16 &amp; 17 &amp; 18- No Funds. Fund Raising is needed.</t>
  </si>
  <si>
    <t>FY 13 - No funds. FY 14 - $2,381. FY 15 - 2,468. FY 16 - 2,638. FY17 - $2,699. FY 18 - $2,738.</t>
  </si>
  <si>
    <t>MPA Scholarship</t>
  </si>
  <si>
    <t xml:space="preserve">Foundation  </t>
  </si>
  <si>
    <t xml:space="preserve">New FY 18 - $3,143. Donor restriction is for scholarships. MPA can develop criteria. </t>
  </si>
  <si>
    <t>FY 18 - $3,000.</t>
  </si>
  <si>
    <t>Res - $ 53,186, NR - $12,495</t>
  </si>
  <si>
    <t>Res - $51,089, NR - $3,616. Includes $21,000 for Hyogo</t>
  </si>
  <si>
    <t>Assumes no NR</t>
  </si>
  <si>
    <t>Res. $33,540, NR $4,994</t>
  </si>
  <si>
    <t>FY 17 Allocation $210K (+7,000 from FY 16). Decision needed about allocation model and how to distrisbute unallocated funding. FY 18 - by formula.</t>
  </si>
  <si>
    <t xml:space="preserve">MPA </t>
  </si>
  <si>
    <t>(4) were available to graduate programs at $20,000 each (operating fee only). July 2009 agreement that these may be used international, domestic non-residents or resident graduate students. Status for FY 12 unclear. If available, use same operating fee assumption of $20,000 since no increase planned for 11-13 biennium. FY 12 &amp; 13, 14, 15, 16, 17, 18 not available</t>
  </si>
  <si>
    <t>Resident Grad Waivers ( by formula, by program, assumes no increase to tuition)</t>
  </si>
  <si>
    <t>Res - $26,534, NR  - $6,147</t>
  </si>
  <si>
    <t>Res - $25,314, NR - $1,779</t>
  </si>
  <si>
    <t>Subtotal Need Grants</t>
  </si>
  <si>
    <t>FY 17 Allocation $100K (-$100K from FY16). Will revisit 2/1/16 to detemine if additional funds available. Allocation in FY's 16, 15,14, 13, 12 were $200K. FY 18 - by formula.</t>
  </si>
  <si>
    <t>FY 12,13,14,15,16,17, 18 not available</t>
  </si>
  <si>
    <t xml:space="preserve">Total Grad 17-18 Financial Aid </t>
  </si>
  <si>
    <t xml:space="preserve">Subtotal 17-18 1X Waivers </t>
  </si>
  <si>
    <t>RES - $16,619, NR $2,457.</t>
  </si>
  <si>
    <t>MPA, MES</t>
  </si>
  <si>
    <t>MPA, MES, MIT</t>
  </si>
  <si>
    <t>NEW FY 14. For a student studying sustainability in any of the three grad program.  Total should be award to (one) most qualified student. AD's to decide. FY 14 - $1,536. FY 15 - $4,988 - Same process as FY 14. GW: We decided to have MES/MPA alternate. FY14 was MPA, FY15 MES. FY 16 - $5,508 to MPA. FY 17 - $5,963 to MES. FY 18 - $6,333 to MPA; Clarified per Advancement spreadsheet sent to Puanani on 2/16/17: funds for MPA only</t>
  </si>
  <si>
    <t>Awarding Program in 17-18</t>
  </si>
  <si>
    <t xml:space="preserve">MIT; any remainder to MPA </t>
  </si>
  <si>
    <t>Separate award process; open to apps from all grad programs</t>
  </si>
  <si>
    <t>(MPA)</t>
  </si>
  <si>
    <t>New FY 18 - $3,143. Donor restriction is for scholarships. MPA can develop criteria. Advancement (Abby Kelso) clarified per 2/22/17 email to Puanani: can be used for 1 or more awards</t>
  </si>
  <si>
    <t>Tuition waiver</t>
  </si>
  <si>
    <t>Americorps Education Award</t>
  </si>
  <si>
    <t>Tuition Waiver</t>
  </si>
  <si>
    <r>
      <t>Evergreen Alumni Association Graduate Award/</t>
    </r>
    <r>
      <rPr>
        <i/>
        <sz val="11"/>
        <color theme="1"/>
        <rFont val="Times New Roman"/>
        <family val="1"/>
      </rPr>
      <t>Alumni Assoc. Grad. Fellowships</t>
    </r>
  </si>
  <si>
    <r>
      <t>Graduate Endowed Fellowship/</t>
    </r>
    <r>
      <rPr>
        <i/>
        <sz val="11"/>
        <color theme="1"/>
        <rFont val="Times New Roman"/>
        <family val="1"/>
      </rPr>
      <t>Graduate Fellowship Trust</t>
    </r>
  </si>
  <si>
    <r>
      <t>Evergreen Foundation Graduate Award/</t>
    </r>
    <r>
      <rPr>
        <i/>
        <sz val="11"/>
        <color theme="1"/>
        <rFont val="Times New Roman"/>
        <family val="1"/>
      </rPr>
      <t>TESC Foundation Grad. Fellowship</t>
    </r>
  </si>
  <si>
    <r>
      <t>Hearst Native American Scholarship/</t>
    </r>
    <r>
      <rPr>
        <i/>
        <sz val="11"/>
        <color theme="1"/>
        <rFont val="Times New Roman"/>
        <family val="1"/>
      </rPr>
      <t xml:space="preserve">Hearst Foundation Scholarship </t>
    </r>
  </si>
  <si>
    <r>
      <t>John Walter Scholarship/</t>
    </r>
    <r>
      <rPr>
        <i/>
        <sz val="11"/>
        <color theme="1"/>
        <rFont val="Times New Roman"/>
        <family val="1"/>
      </rPr>
      <t>John Walker MPA Scholarship</t>
    </r>
  </si>
  <si>
    <t xml:space="preserve">NEW FY 14. For a student studying sustainability in any of the three grad program.  Total should be award to (one) most qualified student. AD's to decide. FY 14 - $1,536. FY 15 - $4,988 - Same process as FY 14. GW: We decided to have MES/MPA alternate. FY14 was MPA, FY15 MES. FY 16 - $5,508 to MPA. FY 17 - $5,963 to MES. FY 18 - $6,333 to MPA; </t>
  </si>
  <si>
    <t>MPA Comments</t>
  </si>
  <si>
    <t>RG: Clarified per Advancement spreadsheet sent to Puanani on 2/16/17: funds for MPA only; 2 year award: will be awarded again in 18-19 for 18-19/19-20</t>
  </si>
  <si>
    <t>Costs&amp;Aid</t>
  </si>
  <si>
    <t>Award Webpage</t>
  </si>
  <si>
    <t>Done</t>
  </si>
  <si>
    <t>Changes</t>
  </si>
  <si>
    <t>Sue Crystal Tribal MPA Student Support</t>
  </si>
  <si>
    <t>Application Form</t>
  </si>
  <si>
    <t>Leave off</t>
  </si>
  <si>
    <t>Change name</t>
  </si>
  <si>
    <t>ADD</t>
  </si>
  <si>
    <t>RG: Advancement (Abby Kelso) clarified per 2/22/17 email to Puanani: can be used for 1 or more awards</t>
  </si>
  <si>
    <t>NEXT AWARDS: SPRING 2018</t>
  </si>
  <si>
    <r>
      <t>MPA Foundation Scholarship/</t>
    </r>
    <r>
      <rPr>
        <i/>
        <sz val="11"/>
        <color theme="1"/>
        <rFont val="Times New Roman"/>
        <family val="1"/>
      </rPr>
      <t>MPA Scholarship</t>
    </r>
  </si>
  <si>
    <t>Criteria</t>
  </si>
  <si>
    <t>Tuition Waiver - Non Resident</t>
  </si>
  <si>
    <t>Tuition Waiver - Washington State Resident</t>
  </si>
  <si>
    <t>Add criteria to mirror TW for WA state res</t>
  </si>
  <si>
    <t>Allocated by Financial Aid to all grad prog</t>
  </si>
  <si>
    <t>Work study funds</t>
  </si>
  <si>
    <t>Work Study - Graduate Assistant Award</t>
  </si>
  <si>
    <t xml:space="preserve">MPA Merit Award: Public &amp; Nonprofit and Public Policy Concentrations </t>
  </si>
  <si>
    <t xml:space="preserve">MPA Merit Award: Tribal Governance Concentration </t>
  </si>
  <si>
    <t>Sara Ann Bilezikian Sustainabilty Fellowship (NEW FY14)</t>
  </si>
  <si>
    <t># of awards</t>
  </si>
  <si>
    <t>several</t>
  </si>
  <si>
    <t>1 or more</t>
  </si>
  <si>
    <r>
      <rPr>
        <b/>
        <i/>
        <u/>
        <sz val="11"/>
        <rFont val="Times New Roman"/>
        <family val="1"/>
      </rPr>
      <t>Suggestion</t>
    </r>
    <r>
      <rPr>
        <i/>
        <sz val="11"/>
        <rFont val="Times New Roman"/>
        <family val="1"/>
      </rPr>
      <t>: Applicants has financial need; submit an essay of *250* words describing your experience in one of the following fields: Public &amp; nonprofit administration; r Public policy or Tribal Governance administrative background; includes any  volunteer work and future goals in the field of administration</t>
    </r>
  </si>
  <si>
    <t>MPA Total</t>
  </si>
  <si>
    <t>MPA-P</t>
  </si>
  <si>
    <t>1: jointly select</t>
  </si>
  <si>
    <t>Comments (from Walter, "All" tab)</t>
  </si>
  <si>
    <t>x</t>
  </si>
  <si>
    <t>amt</t>
  </si>
  <si>
    <t>Change name, amt</t>
  </si>
  <si>
    <t>NEXT AWARD: 2018-19</t>
  </si>
  <si>
    <t>Webteam Done</t>
  </si>
  <si>
    <t>sent</t>
  </si>
  <si>
    <t>Amt</t>
  </si>
  <si>
    <t>ok</t>
  </si>
  <si>
    <t>1 edit - my bad</t>
  </si>
  <si>
    <r>
      <t>MPA-Tribal Governance Award/</t>
    </r>
    <r>
      <rPr>
        <i/>
        <sz val="11"/>
        <color theme="1"/>
        <rFont val="Times New Roman"/>
        <family val="1"/>
      </rPr>
      <t>MPA-Tribal</t>
    </r>
  </si>
  <si>
    <t xml:space="preserve">no separate mini-essay needed, info included in Instructions; apps apply w/basic info + ontime FAFSA on file; </t>
  </si>
  <si>
    <t>no separate mini-essay needed, info included in Instructions; apps apply w/basic info</t>
  </si>
  <si>
    <t>n/a</t>
  </si>
  <si>
    <t>Not on app</t>
  </si>
  <si>
    <t>Change name on app</t>
  </si>
  <si>
    <t>leave off</t>
  </si>
  <si>
    <t>All webpages, 2nd edits</t>
  </si>
  <si>
    <t>sent 2/27, not done 2/28</t>
  </si>
  <si>
    <r>
      <t xml:space="preserve">FY 12 - Increase from $7,500 to $8750. M.Ed. Amount held - not redistributed. FY 13 - Final allocation not approved until May 2012. WN authorized plan to expend the same amount as in FY 12. Difference btwn allocation/award to be covered by academics. FY 14 - guaranteed amounts ($7,500) at FY 11 level. Final allocation will be approved at May 2013 BOG meeting. Final allocation likely to be at FY 13 level. FY 15 - $26,250 (3 awards at $8,750). FY 16 - $26,250. Assumes same slpit as FY 15.  FY 17 - $26,250. Assumes same slpit as FY 15/16. FY 18 - $$26,250 - split as in past. </t>
    </r>
    <r>
      <rPr>
        <b/>
        <sz val="11"/>
        <color theme="1"/>
        <rFont val="Times New Roman"/>
        <family val="1"/>
      </rPr>
      <t>MPA split award between cohorts based on relative enrollment and credit load = TG@26.6%, PNAPP@73.4%</t>
    </r>
  </si>
  <si>
    <r>
      <t xml:space="preserve">Awarded to an MES and/or MPA Student. Agreed  $2,431 MES/MPA FY 12 (2-17-11). FY 13 - Agreed to split ($6,576 each).  FY 15 - Total $13,349. Assumed split 50:50. (GW: MES 6674 and MPA 6675). FY16 - Total $13,935. Asume 50:50 split. FY17 - Total $14,293. Asume 50:50 split. FY 18 - $14,214, assume 50:50 split; </t>
    </r>
    <r>
      <rPr>
        <b/>
        <sz val="11"/>
        <color theme="1"/>
        <rFont val="Times New Roman"/>
        <family val="1"/>
      </rPr>
      <t>MPA split award between cohorts based on relative enrollment and credit load = TG@26.6%, PNAPP@73.4%</t>
    </r>
  </si>
  <si>
    <t>included with Res waiver funds (below)</t>
  </si>
  <si>
    <t>MPA split award between cohorts based on relative enrollment and credit load = TG@26.6%, PNAPP@73.4%</t>
  </si>
  <si>
    <t>MPA split award between cohorts based on relative enrollment and credit load = TG@26.6%, PNAPP@73.4% (RG, by agreement w/PN)</t>
  </si>
  <si>
    <t>D Code/Fund</t>
  </si>
  <si>
    <t>FS25</t>
  </si>
  <si>
    <t>FS11</t>
  </si>
  <si>
    <t>FS36</t>
  </si>
  <si>
    <t>?</t>
  </si>
  <si>
    <t>FS12</t>
  </si>
  <si>
    <t>FS23</t>
  </si>
  <si>
    <t>F040</t>
  </si>
  <si>
    <t>FS99</t>
  </si>
  <si>
    <t>FS79</t>
  </si>
  <si>
    <t>FS24</t>
  </si>
  <si>
    <t>Sara Ann Bilezikian Fellowship</t>
  </si>
  <si>
    <t>FS55</t>
  </si>
  <si>
    <t>F162</t>
  </si>
  <si>
    <t>FS92</t>
  </si>
  <si>
    <t>closed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</si>
</sst>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Times New Roman"/>
      <family val="1"/>
    </font>
    <font>
      <sz val="11"/>
      <color theme="1"/>
      <name val="Times New Roman"/>
      <family val="1"/>
    </font>
    <font>
      <u/>
      <sz val="11"/>
      <color theme="1"/>
      <name val="Times New Roman"/>
      <family val="1"/>
    </font>
    <font>
      <b/>
      <sz val="11"/>
      <color theme="1"/>
      <name val="Times New Roman"/>
      <family val="1"/>
    </font>
    <font>
      <i/>
      <sz val="11"/>
      <color theme="1"/>
      <name val="Times New Roman"/>
      <family val="1"/>
    </font>
    <font>
      <i/>
      <sz val="11"/>
      <name val="Times New Roman"/>
      <family val="1"/>
    </font>
    <font>
      <b/>
      <i/>
      <u/>
      <sz val="1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style="hair">
        <color auto="1"/>
      </bottom>
      <diagonal/>
    </border>
    <border>
      <left/>
      <right style="hair">
        <color auto="1"/>
      </right>
      <top style="hair">
        <color auto="1"/>
      </top>
      <bottom style="hair">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8">
    <xf numFmtId="0" fontId="0" fillId="0" borderId="0" xfId="0"/>
    <xf numFmtId="0" fontId="18" fillId="0" borderId="10" xfId="0" applyFont="1" applyBorder="1" applyAlignment="1">
      <alignment horizontal="center"/>
    </xf>
    <xf numFmtId="0" fontId="18" fillId="0" borderId="10" xfId="0" applyFont="1" applyBorder="1" applyAlignment="1">
      <alignment horizontal="center" wrapText="1"/>
    </xf>
    <xf numFmtId="0" fontId="19" fillId="0" borderId="10" xfId="0" applyFont="1" applyBorder="1"/>
    <xf numFmtId="0" fontId="19" fillId="0" borderId="10" xfId="0" applyFont="1" applyBorder="1" applyAlignment="1">
      <alignment wrapText="1"/>
    </xf>
    <xf numFmtId="164" fontId="18" fillId="0" borderId="10" xfId="42" applyNumberFormat="1" applyFont="1" applyBorder="1" applyAlignment="1">
      <alignment horizontal="center"/>
    </xf>
    <xf numFmtId="164" fontId="19" fillId="0" borderId="10" xfId="42" applyNumberFormat="1" applyFont="1" applyBorder="1"/>
    <xf numFmtId="164" fontId="19" fillId="33" borderId="10" xfId="42" applyNumberFormat="1" applyFont="1" applyFill="1" applyBorder="1"/>
    <xf numFmtId="0" fontId="20" fillId="0" borderId="10" xfId="0" applyFont="1" applyBorder="1"/>
    <xf numFmtId="0" fontId="21" fillId="0" borderId="10" xfId="0" applyFont="1" applyBorder="1"/>
    <xf numFmtId="0" fontId="20" fillId="0" borderId="10" xfId="0" applyFont="1" applyBorder="1" applyAlignment="1">
      <alignment wrapText="1"/>
    </xf>
    <xf numFmtId="0" fontId="21" fillId="0" borderId="10" xfId="0" applyFont="1" applyBorder="1" applyAlignment="1">
      <alignment wrapText="1"/>
    </xf>
    <xf numFmtId="164" fontId="21" fillId="0" borderId="10" xfId="42" applyNumberFormat="1" applyFont="1" applyBorder="1"/>
    <xf numFmtId="0" fontId="19" fillId="0" borderId="13" xfId="0" applyFont="1" applyBorder="1" applyAlignment="1">
      <alignment horizontal="center" wrapText="1"/>
    </xf>
    <xf numFmtId="0" fontId="19" fillId="0" borderId="13" xfId="0" applyFont="1" applyBorder="1" applyAlignment="1">
      <alignment horizontal="center"/>
    </xf>
    <xf numFmtId="164" fontId="19" fillId="0" borderId="13" xfId="42" applyNumberFormat="1" applyFont="1" applyBorder="1" applyAlignment="1">
      <alignment horizontal="center"/>
    </xf>
    <xf numFmtId="0" fontId="19" fillId="0" borderId="13" xfId="0" applyFont="1" applyBorder="1"/>
    <xf numFmtId="0" fontId="21" fillId="0" borderId="12" xfId="0" applyFont="1" applyBorder="1" applyAlignment="1">
      <alignment horizontal="center" wrapText="1"/>
    </xf>
    <xf numFmtId="0" fontId="21" fillId="0" borderId="12" xfId="0" applyFont="1" applyBorder="1" applyAlignment="1">
      <alignment horizontal="center"/>
    </xf>
    <xf numFmtId="164" fontId="21" fillId="0" borderId="12" xfId="42" applyNumberFormat="1" applyFont="1" applyBorder="1" applyAlignment="1">
      <alignment horizontal="center"/>
    </xf>
    <xf numFmtId="0" fontId="21" fillId="0" borderId="12" xfId="0" applyFont="1" applyBorder="1"/>
    <xf numFmtId="0" fontId="21" fillId="0" borderId="11" xfId="0" applyFont="1" applyBorder="1" applyAlignment="1">
      <alignment wrapText="1"/>
    </xf>
    <xf numFmtId="0" fontId="21" fillId="0" borderId="15" xfId="0" applyFont="1" applyBorder="1" applyAlignment="1">
      <alignment horizontal="center" wrapText="1"/>
    </xf>
    <xf numFmtId="0" fontId="21" fillId="0" borderId="14" xfId="0" applyFont="1" applyBorder="1" applyAlignment="1">
      <alignment horizontal="center"/>
    </xf>
    <xf numFmtId="0" fontId="21" fillId="0" borderId="14" xfId="0" applyFont="1" applyBorder="1" applyAlignment="1">
      <alignment horizontal="center" wrapText="1"/>
    </xf>
    <xf numFmtId="0" fontId="21" fillId="0" borderId="14" xfId="0" applyFont="1" applyBorder="1"/>
    <xf numFmtId="0" fontId="21" fillId="0" borderId="0" xfId="0" applyFont="1" applyBorder="1" applyAlignment="1">
      <alignment wrapText="1"/>
    </xf>
    <xf numFmtId="0" fontId="21" fillId="0" borderId="16" xfId="0" applyFont="1" applyBorder="1" applyAlignment="1">
      <alignment horizontal="center" wrapText="1"/>
    </xf>
    <xf numFmtId="0" fontId="19" fillId="0" borderId="13" xfId="0" applyFont="1" applyBorder="1" applyAlignment="1">
      <alignment horizontal="left" wrapText="1"/>
    </xf>
    <xf numFmtId="164" fontId="21" fillId="0" borderId="12" xfId="42" applyNumberFormat="1" applyFont="1" applyBorder="1" applyAlignment="1">
      <alignment horizontal="center" wrapText="1"/>
    </xf>
    <xf numFmtId="0" fontId="19" fillId="0" borderId="13" xfId="0" applyFont="1" applyBorder="1" applyAlignment="1">
      <alignment wrapText="1"/>
    </xf>
    <xf numFmtId="0" fontId="21" fillId="0" borderId="14" xfId="0" applyFont="1" applyBorder="1" applyAlignment="1">
      <alignment wrapText="1"/>
    </xf>
    <xf numFmtId="0" fontId="21" fillId="0" borderId="12" xfId="0" applyFont="1" applyBorder="1" applyAlignment="1">
      <alignment wrapText="1"/>
    </xf>
    <xf numFmtId="0" fontId="19" fillId="34" borderId="10" xfId="0" applyFont="1" applyFill="1" applyBorder="1" applyAlignment="1">
      <alignment wrapText="1"/>
    </xf>
    <xf numFmtId="0" fontId="19" fillId="34" borderId="10" xfId="0" applyFont="1" applyFill="1" applyBorder="1"/>
    <xf numFmtId="164" fontId="19" fillId="34" borderId="10" xfId="42" applyNumberFormat="1" applyFont="1" applyFill="1" applyBorder="1"/>
    <xf numFmtId="0" fontId="23" fillId="34" borderId="14" xfId="0" applyFont="1" applyFill="1" applyBorder="1" applyAlignment="1">
      <alignment vertical="top" wrapText="1"/>
    </xf>
    <xf numFmtId="43" fontId="19" fillId="34" borderId="10" xfId="42" applyNumberFormat="1" applyFont="1" applyFill="1" applyBorder="1"/>
    <xf numFmtId="164" fontId="19" fillId="34" borderId="10" xfId="42" applyNumberFormat="1" applyFont="1" applyFill="1" applyBorder="1" applyAlignment="1">
      <alignment wrapText="1"/>
    </xf>
    <xf numFmtId="0" fontId="19" fillId="34" borderId="0" xfId="0" applyFont="1" applyFill="1" applyBorder="1" applyAlignment="1">
      <alignment wrapText="1"/>
    </xf>
    <xf numFmtId="0" fontId="21" fillId="0" borderId="14" xfId="0" applyFont="1" applyBorder="1" applyAlignment="1">
      <alignment horizont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21" xfId="0" applyFont="1" applyBorder="1" applyAlignment="1">
      <alignment horizontal="center"/>
    </xf>
    <xf numFmtId="0" fontId="18" fillId="33" borderId="10" xfId="0" applyFont="1" applyFill="1" applyBorder="1" applyAlignment="1">
      <alignment horizontal="center" wrapText="1"/>
    </xf>
    <xf numFmtId="0" fontId="19" fillId="33" borderId="10" xfId="0" applyFont="1" applyFill="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zoomScale="90" zoomScaleNormal="90" workbookViewId="0">
      <pane xSplit="3" ySplit="1" topLeftCell="D2" activePane="bottomRight" state="frozen"/>
      <selection pane="topRight" activeCell="D1" sqref="D1"/>
      <selection pane="bottomLeft" activeCell="A2" sqref="A2"/>
      <selection pane="bottomRight" activeCell="D1" sqref="D1:D1048576"/>
    </sheetView>
  </sheetViews>
  <sheetFormatPr defaultRowHeight="15" x14ac:dyDescent="0.25"/>
  <cols>
    <col min="1" max="1" width="24.28515625" style="3" customWidth="1"/>
    <col min="2" max="2" width="31.7109375" style="4" customWidth="1"/>
    <col min="3" max="3" width="36.7109375" style="4" customWidth="1"/>
    <col min="4" max="4" width="15.42578125" style="47" customWidth="1"/>
    <col min="5" max="5" width="9.85546875" style="4" customWidth="1"/>
    <col min="6" max="6" width="13" style="3" customWidth="1"/>
    <col min="7" max="10" width="11.42578125" style="6" bestFit="1" customWidth="1"/>
    <col min="11" max="11" width="9.140625" style="3"/>
    <col min="12" max="12" width="11.42578125" style="6" bestFit="1" customWidth="1"/>
    <col min="13" max="13" width="36.7109375" style="4" customWidth="1"/>
    <col min="14" max="14" width="19" style="3" customWidth="1"/>
    <col min="15" max="16384" width="9.140625" style="3"/>
  </cols>
  <sheetData>
    <row r="1" spans="1:14" ht="43.5" x14ac:dyDescent="0.25">
      <c r="A1" s="1" t="s">
        <v>0</v>
      </c>
      <c r="B1" s="2" t="s">
        <v>1</v>
      </c>
      <c r="C1" s="2" t="s">
        <v>2</v>
      </c>
      <c r="D1" s="46" t="s">
        <v>183</v>
      </c>
      <c r="E1" s="2" t="s">
        <v>114</v>
      </c>
      <c r="F1" s="1" t="s">
        <v>3</v>
      </c>
      <c r="G1" s="5" t="s">
        <v>4</v>
      </c>
      <c r="H1" s="5" t="s">
        <v>5</v>
      </c>
      <c r="I1" s="5" t="s">
        <v>6</v>
      </c>
      <c r="J1" s="5" t="s">
        <v>7</v>
      </c>
      <c r="K1" s="1" t="s">
        <v>8</v>
      </c>
      <c r="L1" s="5" t="s">
        <v>9</v>
      </c>
      <c r="M1" s="2" t="s">
        <v>10</v>
      </c>
      <c r="N1" s="3" t="s">
        <v>128</v>
      </c>
    </row>
    <row r="2" spans="1:14" ht="75" x14ac:dyDescent="0.25">
      <c r="A2" s="3" t="s">
        <v>11</v>
      </c>
      <c r="B2" s="4" t="s">
        <v>12</v>
      </c>
      <c r="C2" s="4" t="s">
        <v>13</v>
      </c>
      <c r="D2" s="47" t="s">
        <v>193</v>
      </c>
      <c r="E2" s="4" t="s">
        <v>7</v>
      </c>
      <c r="F2" s="3">
        <v>9204</v>
      </c>
      <c r="G2" s="6">
        <v>0</v>
      </c>
      <c r="H2" s="6">
        <v>0</v>
      </c>
      <c r="I2" s="6">
        <v>0</v>
      </c>
      <c r="J2" s="6">
        <v>500</v>
      </c>
      <c r="K2" s="3">
        <v>0</v>
      </c>
      <c r="L2" s="6">
        <f>SUM(G2:K2)</f>
        <v>500</v>
      </c>
      <c r="M2" s="4" t="s">
        <v>74</v>
      </c>
    </row>
    <row r="3" spans="1:14" ht="90" x14ac:dyDescent="0.25">
      <c r="B3" s="4" t="s">
        <v>91</v>
      </c>
      <c r="C3" s="4" t="s">
        <v>92</v>
      </c>
      <c r="D3" s="47" t="s">
        <v>187</v>
      </c>
      <c r="E3" s="4" t="s">
        <v>5</v>
      </c>
      <c r="F3" s="3">
        <v>92002</v>
      </c>
      <c r="H3" s="6">
        <v>3143</v>
      </c>
      <c r="L3" s="6">
        <f>SUM(G3:K3)</f>
        <v>3143</v>
      </c>
      <c r="M3" s="4" t="s">
        <v>93</v>
      </c>
      <c r="N3" s="4" t="s">
        <v>139</v>
      </c>
    </row>
    <row r="4" spans="1:14" ht="30" x14ac:dyDescent="0.25">
      <c r="B4" s="4" t="s">
        <v>134</v>
      </c>
      <c r="C4" s="4" t="s">
        <v>14</v>
      </c>
      <c r="D4" s="47" t="s">
        <v>191</v>
      </c>
      <c r="E4" s="4" t="s">
        <v>5</v>
      </c>
      <c r="F4" s="3">
        <v>9257</v>
      </c>
      <c r="I4" s="6">
        <v>3000</v>
      </c>
      <c r="L4" s="6">
        <f>I4</f>
        <v>3000</v>
      </c>
      <c r="M4" s="4" t="s">
        <v>94</v>
      </c>
    </row>
    <row r="5" spans="1:14" ht="180" x14ac:dyDescent="0.25">
      <c r="A5" s="3" t="s">
        <v>14</v>
      </c>
      <c r="B5" s="4" t="s">
        <v>15</v>
      </c>
      <c r="C5" s="4" t="s">
        <v>75</v>
      </c>
      <c r="D5" s="47" t="s">
        <v>192</v>
      </c>
      <c r="E5" s="4" t="s">
        <v>116</v>
      </c>
      <c r="F5" s="3">
        <v>96057</v>
      </c>
      <c r="G5" s="7" t="s">
        <v>16</v>
      </c>
      <c r="H5" s="7" t="s">
        <v>16</v>
      </c>
      <c r="I5" s="7" t="s">
        <v>16</v>
      </c>
      <c r="J5" s="7" t="s">
        <v>16</v>
      </c>
      <c r="K5" s="3">
        <v>0</v>
      </c>
      <c r="L5" s="6">
        <v>21050</v>
      </c>
      <c r="M5" s="4" t="s">
        <v>76</v>
      </c>
    </row>
    <row r="6" spans="1:14" ht="90" x14ac:dyDescent="0.25">
      <c r="A6" s="3" t="s">
        <v>14</v>
      </c>
      <c r="B6" s="4" t="s">
        <v>17</v>
      </c>
      <c r="C6" s="4" t="s">
        <v>13</v>
      </c>
      <c r="D6" s="47" t="s">
        <v>187</v>
      </c>
      <c r="E6" s="4" t="s">
        <v>4</v>
      </c>
      <c r="F6" s="3">
        <v>9259</v>
      </c>
      <c r="G6" s="6">
        <v>500</v>
      </c>
      <c r="H6" s="6">
        <v>0</v>
      </c>
      <c r="I6" s="6">
        <v>0</v>
      </c>
      <c r="J6" s="6">
        <v>0</v>
      </c>
      <c r="K6" s="3">
        <v>0</v>
      </c>
      <c r="L6" s="6">
        <f t="shared" ref="L6:L23" si="0">SUM(G6:K6)</f>
        <v>500</v>
      </c>
      <c r="M6" s="4" t="s">
        <v>77</v>
      </c>
    </row>
    <row r="7" spans="1:14" ht="135" x14ac:dyDescent="0.25">
      <c r="A7" s="3" t="s">
        <v>14</v>
      </c>
      <c r="B7" s="4" t="s">
        <v>18</v>
      </c>
      <c r="C7" s="4" t="s">
        <v>19</v>
      </c>
      <c r="D7" s="47" t="s">
        <v>186</v>
      </c>
      <c r="E7" s="4" t="s">
        <v>111</v>
      </c>
      <c r="F7" s="3" t="s">
        <v>62</v>
      </c>
      <c r="G7" s="6">
        <v>7107</v>
      </c>
      <c r="H7" s="6">
        <v>7107</v>
      </c>
      <c r="I7" s="6">
        <v>0</v>
      </c>
      <c r="J7" s="6">
        <v>0</v>
      </c>
      <c r="K7" s="3">
        <v>0</v>
      </c>
      <c r="L7" s="6">
        <v>14214</v>
      </c>
      <c r="M7" s="4" t="s">
        <v>78</v>
      </c>
      <c r="N7" s="4" t="s">
        <v>182</v>
      </c>
    </row>
    <row r="8" spans="1:14" ht="240" x14ac:dyDescent="0.25">
      <c r="A8" s="3" t="s">
        <v>14</v>
      </c>
      <c r="B8" s="4" t="s">
        <v>20</v>
      </c>
      <c r="C8" s="4" t="s">
        <v>19</v>
      </c>
      <c r="D8" s="47" t="s">
        <v>189</v>
      </c>
      <c r="E8" s="4" t="s">
        <v>5</v>
      </c>
      <c r="F8" s="3">
        <v>61005</v>
      </c>
      <c r="G8" s="6">
        <v>0</v>
      </c>
      <c r="H8" s="6">
        <v>1428</v>
      </c>
      <c r="I8" s="6">
        <v>0</v>
      </c>
      <c r="J8" s="6">
        <v>1429</v>
      </c>
      <c r="K8" s="3">
        <v>0</v>
      </c>
      <c r="L8" s="6">
        <v>2857</v>
      </c>
      <c r="M8" s="4" t="s">
        <v>79</v>
      </c>
    </row>
    <row r="9" spans="1:14" ht="90" x14ac:dyDescent="0.25">
      <c r="A9" s="3" t="s">
        <v>14</v>
      </c>
      <c r="B9" s="4" t="s">
        <v>21</v>
      </c>
      <c r="C9" s="4" t="s">
        <v>22</v>
      </c>
      <c r="D9" s="47" t="s">
        <v>187</v>
      </c>
      <c r="E9" s="4" t="s">
        <v>7</v>
      </c>
      <c r="F9" s="3" t="s">
        <v>23</v>
      </c>
      <c r="G9" s="6">
        <v>0</v>
      </c>
      <c r="H9" s="6">
        <v>0</v>
      </c>
      <c r="I9" s="6">
        <v>0</v>
      </c>
      <c r="J9" s="6">
        <v>0</v>
      </c>
      <c r="L9" s="6">
        <f t="shared" si="0"/>
        <v>0</v>
      </c>
      <c r="M9" s="4" t="s">
        <v>80</v>
      </c>
    </row>
    <row r="10" spans="1:14" ht="30" x14ac:dyDescent="0.25">
      <c r="A10" s="3" t="s">
        <v>14</v>
      </c>
      <c r="B10" s="4" t="s">
        <v>63</v>
      </c>
      <c r="C10" s="4" t="s">
        <v>13</v>
      </c>
      <c r="D10" s="47" t="s">
        <v>187</v>
      </c>
      <c r="E10" s="4" t="s">
        <v>4</v>
      </c>
      <c r="F10" s="3">
        <v>92115</v>
      </c>
      <c r="G10" s="6">
        <v>1000</v>
      </c>
      <c r="H10" s="6">
        <v>0</v>
      </c>
      <c r="I10" s="6">
        <v>0</v>
      </c>
      <c r="J10" s="6">
        <v>0</v>
      </c>
      <c r="L10" s="6">
        <f t="shared" si="0"/>
        <v>1000</v>
      </c>
      <c r="M10" s="4" t="s">
        <v>81</v>
      </c>
    </row>
    <row r="11" spans="1:14" ht="75" x14ac:dyDescent="0.25">
      <c r="A11" s="3" t="s">
        <v>14</v>
      </c>
      <c r="B11" s="4" t="s">
        <v>64</v>
      </c>
      <c r="C11" s="4" t="s">
        <v>13</v>
      </c>
      <c r="D11" s="47" t="s">
        <v>188</v>
      </c>
      <c r="E11" s="4" t="s">
        <v>5</v>
      </c>
      <c r="F11" s="3">
        <v>9015</v>
      </c>
      <c r="G11" s="6">
        <v>0</v>
      </c>
      <c r="H11" s="6">
        <v>400</v>
      </c>
      <c r="I11" s="6">
        <v>0</v>
      </c>
      <c r="J11" s="6">
        <v>0</v>
      </c>
      <c r="L11" s="6">
        <f t="shared" si="0"/>
        <v>400</v>
      </c>
      <c r="M11" s="4" t="s">
        <v>82</v>
      </c>
    </row>
    <row r="12" spans="1:14" ht="240" x14ac:dyDescent="0.25">
      <c r="A12" s="3" t="s">
        <v>14</v>
      </c>
      <c r="B12" s="4" t="s">
        <v>65</v>
      </c>
      <c r="C12" s="4" t="s">
        <v>13</v>
      </c>
      <c r="D12" s="47" t="s">
        <v>185</v>
      </c>
      <c r="E12" s="4" t="s">
        <v>112</v>
      </c>
      <c r="F12" s="3">
        <v>9015</v>
      </c>
      <c r="G12" s="6">
        <v>8750</v>
      </c>
      <c r="H12" s="6">
        <v>8750</v>
      </c>
      <c r="I12" s="6">
        <v>0</v>
      </c>
      <c r="J12" s="6">
        <v>8750</v>
      </c>
      <c r="K12" s="3">
        <v>0</v>
      </c>
      <c r="L12" s="6">
        <f t="shared" si="0"/>
        <v>26250</v>
      </c>
      <c r="M12" s="4" t="s">
        <v>83</v>
      </c>
      <c r="N12" s="4" t="s">
        <v>182</v>
      </c>
    </row>
    <row r="13" spans="1:14" ht="285" x14ac:dyDescent="0.25">
      <c r="A13" s="3" t="s">
        <v>14</v>
      </c>
      <c r="B13" s="4" t="s">
        <v>194</v>
      </c>
      <c r="C13" s="4" t="s">
        <v>66</v>
      </c>
      <c r="D13" s="47" t="s">
        <v>195</v>
      </c>
      <c r="E13" s="4" t="s">
        <v>4</v>
      </c>
      <c r="F13" s="4" t="s">
        <v>67</v>
      </c>
      <c r="G13" s="6">
        <v>16986</v>
      </c>
      <c r="H13" s="6">
        <v>0</v>
      </c>
      <c r="I13" s="6">
        <v>0</v>
      </c>
      <c r="J13" s="6">
        <v>0</v>
      </c>
      <c r="L13" s="6">
        <f>SUM(G13:K13)</f>
        <v>16986</v>
      </c>
      <c r="M13" s="4" t="s">
        <v>84</v>
      </c>
    </row>
    <row r="14" spans="1:14" ht="150.75" customHeight="1" x14ac:dyDescent="0.25">
      <c r="A14" s="3" t="s">
        <v>14</v>
      </c>
      <c r="B14" s="4" t="s">
        <v>151</v>
      </c>
      <c r="C14" s="4" t="s">
        <v>24</v>
      </c>
      <c r="D14" s="47" t="s">
        <v>190</v>
      </c>
      <c r="E14" s="4" t="s">
        <v>5</v>
      </c>
      <c r="F14" s="3">
        <v>96053</v>
      </c>
      <c r="H14" s="6">
        <v>6333</v>
      </c>
      <c r="I14" s="6">
        <v>0</v>
      </c>
      <c r="J14" s="6">
        <v>0</v>
      </c>
      <c r="L14" s="6">
        <f>SUM(G14:K14)</f>
        <v>6333</v>
      </c>
      <c r="M14" s="4" t="s">
        <v>127</v>
      </c>
      <c r="N14" s="4" t="s">
        <v>129</v>
      </c>
    </row>
    <row r="15" spans="1:14" ht="105" x14ac:dyDescent="0.25">
      <c r="A15" s="3" t="s">
        <v>14</v>
      </c>
      <c r="B15" s="4" t="s">
        <v>25</v>
      </c>
      <c r="C15" s="4" t="s">
        <v>24</v>
      </c>
      <c r="D15" s="47" t="s">
        <v>196</v>
      </c>
      <c r="E15" s="4" t="s">
        <v>4</v>
      </c>
      <c r="F15" s="3" t="s">
        <v>68</v>
      </c>
      <c r="G15" s="6">
        <v>1724</v>
      </c>
      <c r="L15" s="6">
        <f>SUM(G15:K15)</f>
        <v>1724</v>
      </c>
      <c r="M15" s="4" t="s">
        <v>85</v>
      </c>
    </row>
    <row r="16" spans="1:14" ht="165" x14ac:dyDescent="0.25">
      <c r="A16" s="3" t="s">
        <v>14</v>
      </c>
      <c r="B16" s="4" t="s">
        <v>26</v>
      </c>
      <c r="C16" s="4" t="s">
        <v>24</v>
      </c>
      <c r="D16" s="47" t="s">
        <v>197</v>
      </c>
      <c r="E16" s="4" t="s">
        <v>4</v>
      </c>
      <c r="F16" s="3">
        <v>94006</v>
      </c>
      <c r="G16" s="6">
        <v>2188</v>
      </c>
      <c r="I16" s="6">
        <v>0</v>
      </c>
      <c r="J16" s="6">
        <v>0</v>
      </c>
      <c r="K16" s="3">
        <v>0</v>
      </c>
      <c r="L16" s="6">
        <v>2188</v>
      </c>
      <c r="M16" s="4" t="s">
        <v>86</v>
      </c>
    </row>
    <row r="17" spans="1:13" ht="240" x14ac:dyDescent="0.25">
      <c r="A17" s="3" t="s">
        <v>14</v>
      </c>
      <c r="B17" s="4" t="s">
        <v>27</v>
      </c>
      <c r="C17" s="4" t="s">
        <v>72</v>
      </c>
      <c r="D17" s="47" t="s">
        <v>187</v>
      </c>
      <c r="E17" s="4" t="s">
        <v>115</v>
      </c>
      <c r="F17" s="3" t="s">
        <v>28</v>
      </c>
      <c r="G17" s="6">
        <v>0</v>
      </c>
      <c r="H17" s="6">
        <v>0</v>
      </c>
      <c r="I17" s="7" t="s">
        <v>16</v>
      </c>
      <c r="J17" s="7" t="s">
        <v>16</v>
      </c>
      <c r="L17" s="6">
        <v>17578</v>
      </c>
      <c r="M17" s="4" t="s">
        <v>87</v>
      </c>
    </row>
    <row r="18" spans="1:13" ht="90" x14ac:dyDescent="0.25">
      <c r="A18" s="3" t="s">
        <v>14</v>
      </c>
      <c r="B18" s="4" t="s">
        <v>29</v>
      </c>
      <c r="C18" s="4" t="s">
        <v>69</v>
      </c>
      <c r="D18" s="47" t="s">
        <v>184</v>
      </c>
      <c r="E18" s="4" t="s">
        <v>112</v>
      </c>
      <c r="F18" s="3">
        <v>57047</v>
      </c>
      <c r="G18" s="6">
        <v>1000</v>
      </c>
      <c r="H18" s="6">
        <v>1000</v>
      </c>
      <c r="I18" s="6">
        <v>0</v>
      </c>
      <c r="J18" s="6">
        <v>1000</v>
      </c>
      <c r="K18" s="3">
        <v>0</v>
      </c>
      <c r="L18" s="6">
        <f t="shared" si="0"/>
        <v>3000</v>
      </c>
      <c r="M18" s="4" t="s">
        <v>88</v>
      </c>
    </row>
    <row r="19" spans="1:13" ht="105" x14ac:dyDescent="0.25">
      <c r="A19" s="3" t="s">
        <v>14</v>
      </c>
      <c r="B19" s="4" t="s">
        <v>30</v>
      </c>
      <c r="C19" s="4" t="s">
        <v>31</v>
      </c>
      <c r="D19" s="47" t="s">
        <v>187</v>
      </c>
      <c r="E19" s="4" t="s">
        <v>117</v>
      </c>
      <c r="H19" s="6">
        <v>0</v>
      </c>
      <c r="I19" s="6">
        <v>0</v>
      </c>
      <c r="L19" s="6">
        <v>0</v>
      </c>
      <c r="M19" s="4" t="s">
        <v>89</v>
      </c>
    </row>
    <row r="20" spans="1:13" ht="75" x14ac:dyDescent="0.25">
      <c r="A20" s="3" t="s">
        <v>14</v>
      </c>
      <c r="B20" s="4" t="s">
        <v>32</v>
      </c>
      <c r="D20" s="47" t="s">
        <v>198</v>
      </c>
      <c r="E20" s="4" t="s">
        <v>117</v>
      </c>
      <c r="H20" s="6">
        <v>0</v>
      </c>
      <c r="L20" s="6">
        <f t="shared" si="0"/>
        <v>0</v>
      </c>
      <c r="M20" s="4" t="s">
        <v>33</v>
      </c>
    </row>
    <row r="21" spans="1:13" ht="45" x14ac:dyDescent="0.25">
      <c r="A21" s="3" t="s">
        <v>14</v>
      </c>
      <c r="B21" s="4" t="s">
        <v>34</v>
      </c>
      <c r="C21" s="4" t="s">
        <v>35</v>
      </c>
      <c r="D21" s="47" t="s">
        <v>187</v>
      </c>
      <c r="E21" s="4" t="s">
        <v>117</v>
      </c>
      <c r="I21" s="6">
        <v>0</v>
      </c>
      <c r="L21" s="6">
        <f t="shared" si="0"/>
        <v>0</v>
      </c>
      <c r="M21" s="4" t="s">
        <v>70</v>
      </c>
    </row>
    <row r="22" spans="1:13" ht="45" x14ac:dyDescent="0.25">
      <c r="A22" s="3" t="s">
        <v>14</v>
      </c>
      <c r="B22" s="4" t="s">
        <v>34</v>
      </c>
      <c r="C22" s="4" t="s">
        <v>71</v>
      </c>
      <c r="D22" s="47" t="s">
        <v>187</v>
      </c>
      <c r="E22" s="4" t="s">
        <v>5</v>
      </c>
      <c r="F22" s="3">
        <v>61014</v>
      </c>
      <c r="I22" s="6">
        <v>2738</v>
      </c>
      <c r="L22" s="6">
        <f t="shared" si="0"/>
        <v>2738</v>
      </c>
      <c r="M22" s="4" t="s">
        <v>90</v>
      </c>
    </row>
    <row r="23" spans="1:13" ht="90" x14ac:dyDescent="0.25">
      <c r="A23" s="3" t="s">
        <v>36</v>
      </c>
      <c r="B23" s="4" t="s">
        <v>37</v>
      </c>
      <c r="C23" s="4" t="s">
        <v>38</v>
      </c>
      <c r="D23" s="47" t="s">
        <v>187</v>
      </c>
      <c r="E23" s="4" t="s">
        <v>117</v>
      </c>
      <c r="G23" s="6">
        <v>0</v>
      </c>
      <c r="H23" s="6">
        <v>0</v>
      </c>
      <c r="I23" s="6">
        <v>0</v>
      </c>
      <c r="J23" s="6">
        <v>0</v>
      </c>
      <c r="K23" s="3">
        <v>0</v>
      </c>
      <c r="L23" s="6">
        <f t="shared" si="0"/>
        <v>0</v>
      </c>
      <c r="M23" s="4" t="s">
        <v>39</v>
      </c>
    </row>
    <row r="24" spans="1:13" ht="45" x14ac:dyDescent="0.25">
      <c r="B24" s="4" t="s">
        <v>40</v>
      </c>
      <c r="G24" s="6">
        <f>SUM(G2:G23)</f>
        <v>39255</v>
      </c>
      <c r="H24" s="6">
        <f t="shared" ref="H24:L24" si="1">SUM(H2:H23)</f>
        <v>28161</v>
      </c>
      <c r="I24" s="6">
        <f t="shared" si="1"/>
        <v>5738</v>
      </c>
      <c r="J24" s="6">
        <f t="shared" si="1"/>
        <v>11679</v>
      </c>
      <c r="K24" s="3">
        <f t="shared" si="1"/>
        <v>0</v>
      </c>
      <c r="L24" s="6">
        <f t="shared" si="1"/>
        <v>123461</v>
      </c>
      <c r="M24" s="4" t="s">
        <v>41</v>
      </c>
    </row>
    <row r="28" spans="1:13" x14ac:dyDescent="0.25">
      <c r="A28" s="8" t="s">
        <v>102</v>
      </c>
    </row>
    <row r="29" spans="1:13" x14ac:dyDescent="0.25">
      <c r="A29" s="3" t="s">
        <v>42</v>
      </c>
      <c r="B29" s="4" t="s">
        <v>4</v>
      </c>
      <c r="C29" s="4" t="s">
        <v>43</v>
      </c>
      <c r="G29" s="6">
        <v>65681</v>
      </c>
      <c r="L29" s="6">
        <f>SUM(G29:K29)</f>
        <v>65681</v>
      </c>
      <c r="M29" s="4" t="s">
        <v>95</v>
      </c>
    </row>
    <row r="30" spans="1:13" ht="30" x14ac:dyDescent="0.25">
      <c r="A30" s="3" t="s">
        <v>44</v>
      </c>
      <c r="B30" s="4" t="s">
        <v>5</v>
      </c>
      <c r="C30" s="4" t="s">
        <v>43</v>
      </c>
      <c r="H30" s="6">
        <v>54705</v>
      </c>
      <c r="L30" s="6">
        <f>SUM(G30:K30)</f>
        <v>54705</v>
      </c>
      <c r="M30" s="4" t="s">
        <v>96</v>
      </c>
    </row>
    <row r="31" spans="1:13" x14ac:dyDescent="0.25">
      <c r="B31" s="4" t="s">
        <v>6</v>
      </c>
      <c r="C31" s="4" t="s">
        <v>43</v>
      </c>
      <c r="I31" s="6">
        <v>17112</v>
      </c>
      <c r="L31" s="6">
        <f>SUM(G31:K31)</f>
        <v>17112</v>
      </c>
      <c r="M31" s="4" t="s">
        <v>97</v>
      </c>
    </row>
    <row r="32" spans="1:13" x14ac:dyDescent="0.25">
      <c r="B32" s="4" t="s">
        <v>7</v>
      </c>
      <c r="C32" s="4" t="s">
        <v>43</v>
      </c>
      <c r="J32" s="6">
        <v>38534</v>
      </c>
      <c r="L32" s="6">
        <f>SUM(G32:K32)</f>
        <v>38534</v>
      </c>
      <c r="M32" s="4" t="s">
        <v>98</v>
      </c>
    </row>
    <row r="33" spans="1:13" x14ac:dyDescent="0.25">
      <c r="B33" s="4" t="s">
        <v>8</v>
      </c>
      <c r="C33" s="4" t="s">
        <v>43</v>
      </c>
      <c r="K33" s="3">
        <v>0</v>
      </c>
      <c r="L33" s="6">
        <f>SUM(G33:K33)</f>
        <v>0</v>
      </c>
      <c r="M33" s="4" t="s">
        <v>45</v>
      </c>
    </row>
    <row r="34" spans="1:13" x14ac:dyDescent="0.25">
      <c r="B34" s="4" t="s">
        <v>73</v>
      </c>
      <c r="C34" s="4" t="s">
        <v>43</v>
      </c>
      <c r="L34" s="6">
        <v>0</v>
      </c>
    </row>
    <row r="35" spans="1:13" ht="60" x14ac:dyDescent="0.25">
      <c r="B35" s="4" t="s">
        <v>46</v>
      </c>
      <c r="G35" s="6">
        <f>SUM(G29:G34)</f>
        <v>65681</v>
      </c>
      <c r="H35" s="6">
        <f t="shared" ref="H35:K35" si="2">SUM(H29:H34)</f>
        <v>54705</v>
      </c>
      <c r="I35" s="6">
        <f t="shared" si="2"/>
        <v>17112</v>
      </c>
      <c r="J35" s="6">
        <f t="shared" si="2"/>
        <v>38534</v>
      </c>
      <c r="K35" s="6">
        <f t="shared" si="2"/>
        <v>0</v>
      </c>
      <c r="L35" s="6">
        <f>SUM(L29:L34)</f>
        <v>176032</v>
      </c>
      <c r="M35" s="4" t="s">
        <v>99</v>
      </c>
    </row>
    <row r="37" spans="1:13" x14ac:dyDescent="0.25">
      <c r="A37" s="3" t="s">
        <v>47</v>
      </c>
    </row>
    <row r="38" spans="1:13" x14ac:dyDescent="0.25">
      <c r="B38" s="4" t="s">
        <v>4</v>
      </c>
      <c r="C38" s="4" t="s">
        <v>48</v>
      </c>
      <c r="G38" s="6">
        <v>32501</v>
      </c>
      <c r="L38" s="6">
        <f>SUM(G38:K38)</f>
        <v>32501</v>
      </c>
      <c r="M38" s="4" t="s">
        <v>103</v>
      </c>
    </row>
    <row r="39" spans="1:13" x14ac:dyDescent="0.25">
      <c r="B39" s="4" t="s">
        <v>100</v>
      </c>
      <c r="C39" s="4" t="s">
        <v>48</v>
      </c>
      <c r="H39" s="6">
        <v>27093</v>
      </c>
      <c r="L39" s="6">
        <f>SUM(G39:K39)</f>
        <v>27093</v>
      </c>
      <c r="M39" s="4" t="s">
        <v>104</v>
      </c>
    </row>
    <row r="40" spans="1:13" x14ac:dyDescent="0.25">
      <c r="B40" s="4" t="s">
        <v>6</v>
      </c>
      <c r="C40" s="4" t="s">
        <v>48</v>
      </c>
      <c r="I40" s="6">
        <v>8479</v>
      </c>
      <c r="L40" s="6">
        <f t="shared" ref="L40:L41" si="3">SUM(G40:K40)</f>
        <v>8479</v>
      </c>
      <c r="M40" s="4" t="s">
        <v>97</v>
      </c>
    </row>
    <row r="41" spans="1:13" x14ac:dyDescent="0.25">
      <c r="B41" s="4" t="s">
        <v>7</v>
      </c>
      <c r="C41" s="4" t="s">
        <v>48</v>
      </c>
      <c r="J41" s="6">
        <v>19076</v>
      </c>
      <c r="L41" s="6">
        <f t="shared" si="3"/>
        <v>19076</v>
      </c>
      <c r="M41" s="4" t="s">
        <v>110</v>
      </c>
    </row>
    <row r="42" spans="1:13" x14ac:dyDescent="0.25">
      <c r="B42" s="4" t="s">
        <v>8</v>
      </c>
      <c r="C42" s="4" t="s">
        <v>48</v>
      </c>
      <c r="L42" s="6">
        <f>SUM(G42:K42)</f>
        <v>0</v>
      </c>
      <c r="M42" s="4" t="s">
        <v>45</v>
      </c>
    </row>
    <row r="43" spans="1:13" ht="75" x14ac:dyDescent="0.25">
      <c r="B43" s="4" t="s">
        <v>105</v>
      </c>
      <c r="G43" s="6">
        <f t="shared" ref="G43:L43" si="4">SUM(G38:G41)</f>
        <v>32501</v>
      </c>
      <c r="H43" s="6">
        <f t="shared" si="4"/>
        <v>27093</v>
      </c>
      <c r="I43" s="6">
        <f t="shared" si="4"/>
        <v>8479</v>
      </c>
      <c r="J43" s="6">
        <f t="shared" si="4"/>
        <v>19076</v>
      </c>
      <c r="K43" s="3">
        <f t="shared" si="4"/>
        <v>0</v>
      </c>
      <c r="L43" s="6">
        <f t="shared" si="4"/>
        <v>87149</v>
      </c>
      <c r="M43" s="4" t="s">
        <v>106</v>
      </c>
    </row>
    <row r="45" spans="1:13" ht="150" x14ac:dyDescent="0.25">
      <c r="A45" s="3" t="s">
        <v>49</v>
      </c>
      <c r="M45" s="4" t="s">
        <v>101</v>
      </c>
    </row>
    <row r="46" spans="1:13" x14ac:dyDescent="0.25">
      <c r="A46" s="3" t="s">
        <v>42</v>
      </c>
      <c r="B46" s="4" t="s">
        <v>50</v>
      </c>
      <c r="C46" s="4" t="s">
        <v>43</v>
      </c>
    </row>
    <row r="47" spans="1:13" x14ac:dyDescent="0.25">
      <c r="A47" s="3" t="s">
        <v>51</v>
      </c>
      <c r="B47" s="4" t="s">
        <v>52</v>
      </c>
      <c r="C47" s="4" t="s">
        <v>43</v>
      </c>
    </row>
    <row r="48" spans="1:13" x14ac:dyDescent="0.25">
      <c r="B48" s="4" t="s">
        <v>53</v>
      </c>
      <c r="C48" s="4" t="s">
        <v>43</v>
      </c>
    </row>
    <row r="49" spans="1:13" x14ac:dyDescent="0.25">
      <c r="B49" s="4" t="s">
        <v>54</v>
      </c>
      <c r="C49" s="4" t="s">
        <v>43</v>
      </c>
    </row>
    <row r="50" spans="1:13" ht="30" x14ac:dyDescent="0.25">
      <c r="B50" s="4" t="s">
        <v>55</v>
      </c>
      <c r="G50" s="6">
        <f>SUM(G46:G49)</f>
        <v>0</v>
      </c>
      <c r="H50" s="6">
        <f>SUM(H46:H49)</f>
        <v>0</v>
      </c>
      <c r="J50" s="6">
        <f>SUM(J46:J49)</f>
        <v>0</v>
      </c>
      <c r="K50" s="3">
        <f>SUM(K46:K49)</f>
        <v>0</v>
      </c>
      <c r="L50" s="6">
        <f>SUM(L46:L49)</f>
        <v>0</v>
      </c>
    </row>
    <row r="52" spans="1:13" x14ac:dyDescent="0.25">
      <c r="A52" s="3" t="s">
        <v>56</v>
      </c>
    </row>
    <row r="53" spans="1:13" x14ac:dyDescent="0.25">
      <c r="A53" s="3" t="s">
        <v>57</v>
      </c>
      <c r="B53" s="4" t="s">
        <v>58</v>
      </c>
      <c r="G53" s="6">
        <v>0</v>
      </c>
      <c r="L53" s="6">
        <f>SUM(G53:J53)</f>
        <v>0</v>
      </c>
    </row>
    <row r="54" spans="1:13" x14ac:dyDescent="0.25">
      <c r="A54" s="3" t="s">
        <v>59</v>
      </c>
      <c r="B54" s="4" t="s">
        <v>60</v>
      </c>
      <c r="H54" s="6">
        <v>0</v>
      </c>
      <c r="L54" s="6">
        <f>SUM(G54:J54)</f>
        <v>0</v>
      </c>
    </row>
    <row r="55" spans="1:13" x14ac:dyDescent="0.25">
      <c r="B55" s="4" t="s">
        <v>61</v>
      </c>
      <c r="J55" s="6">
        <v>0</v>
      </c>
      <c r="L55" s="6">
        <f>SUM(G55:J55)</f>
        <v>0</v>
      </c>
    </row>
    <row r="56" spans="1:13" x14ac:dyDescent="0.25">
      <c r="B56" s="4" t="s">
        <v>109</v>
      </c>
      <c r="G56" s="6">
        <f>SUM(G53:G55)</f>
        <v>0</v>
      </c>
      <c r="H56" s="6">
        <f>SUM(H53:H55)</f>
        <v>0</v>
      </c>
      <c r="I56" s="6">
        <f>SUM(I53:I55)</f>
        <v>0</v>
      </c>
      <c r="J56" s="6">
        <f>SUM(J53:J55)</f>
        <v>0</v>
      </c>
      <c r="L56" s="6">
        <f>SUM(G56:J56)</f>
        <v>0</v>
      </c>
      <c r="M56" s="4" t="s">
        <v>107</v>
      </c>
    </row>
    <row r="58" spans="1:13" x14ac:dyDescent="0.25">
      <c r="B58" s="4" t="s">
        <v>108</v>
      </c>
      <c r="G58" s="6">
        <f>G56+G50+G43+G35+G24</f>
        <v>137437</v>
      </c>
      <c r="H58" s="6">
        <f>H56+H50+H43+H35+H24</f>
        <v>109959</v>
      </c>
      <c r="I58" s="6">
        <f>I56+I50+I43+I35+I24</f>
        <v>31329</v>
      </c>
      <c r="J58" s="6">
        <f>J56+J50+J43+J35+J24</f>
        <v>69289</v>
      </c>
      <c r="K58" s="6">
        <f>K56+K50+K43+K35+K24</f>
        <v>0</v>
      </c>
      <c r="L58" s="6">
        <f>L56+L43+L50+L35+L24</f>
        <v>386642</v>
      </c>
    </row>
  </sheetData>
  <printOptions horizontalCentered="1"/>
  <pageMargins left="0" right="0" top="1" bottom="1" header="0.5" footer="0.5"/>
  <pageSetup scale="60" orientation="landscape" r:id="rId1"/>
  <headerFooter>
    <oddHeader xml:space="preserve">&amp;C&amp;"Times New Roman,Regular"Summary
Graduate Programs - Waivers &amp; Scholarships
Academic Year 2017-18
</oddHeader>
    <oddFooter>&amp;L&amp;D&amp;C&amp;F&amp;R&amp;P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workbookViewId="0">
      <pane xSplit="2" ySplit="2" topLeftCell="E8" activePane="bottomRight" state="frozen"/>
      <selection pane="topRight" activeCell="C1" sqref="C1"/>
      <selection pane="bottomLeft" activeCell="A2" sqref="A2"/>
      <selection pane="bottomRight" activeCell="F9" sqref="F9"/>
    </sheetView>
  </sheetViews>
  <sheetFormatPr defaultRowHeight="15" x14ac:dyDescent="0.25"/>
  <cols>
    <col min="1" max="1" width="7.5703125" style="4" customWidth="1"/>
    <col min="2" max="2" width="31.7109375" style="4" customWidth="1"/>
    <col min="3" max="3" width="11" style="4" customWidth="1"/>
    <col min="4" max="4" width="9.85546875" style="4" customWidth="1"/>
    <col min="5" max="7" width="13" style="3" customWidth="1"/>
    <col min="8" max="8" width="11.42578125" style="6" bestFit="1" customWidth="1"/>
    <col min="9" max="9" width="11.42578125" style="6" customWidth="1"/>
    <col min="10" max="11" width="11.42578125" style="6" bestFit="1" customWidth="1"/>
    <col min="12" max="12" width="7.7109375" style="4" customWidth="1"/>
    <col min="13" max="15" width="36.7109375" style="4" customWidth="1"/>
    <col min="16" max="16" width="31.28515625" style="3" customWidth="1"/>
    <col min="17" max="17" width="5.28515625" style="3" customWidth="1"/>
    <col min="18" max="18" width="6.7109375" style="3" customWidth="1"/>
    <col min="19" max="19" width="18.5703125" style="4" customWidth="1"/>
    <col min="20" max="20" width="5.7109375" style="3" customWidth="1"/>
    <col min="21" max="21" width="20" style="3" customWidth="1"/>
    <col min="22" max="22" width="6.85546875" style="3" customWidth="1"/>
    <col min="23" max="23" width="6.7109375" style="3" customWidth="1"/>
    <col min="24" max="24" width="9.140625" style="3"/>
    <col min="25" max="25" width="13.28515625" style="3" customWidth="1"/>
    <col min="26" max="16384" width="9.140625" style="3"/>
  </cols>
  <sheetData>
    <row r="1" spans="1:25" s="9" customFormat="1" ht="15" customHeight="1" x14ac:dyDescent="0.2">
      <c r="A1" s="11"/>
      <c r="B1" s="11"/>
      <c r="C1" s="11"/>
      <c r="D1" s="11"/>
      <c r="H1" s="12"/>
      <c r="I1" s="12"/>
      <c r="J1" s="12"/>
      <c r="K1" s="12"/>
      <c r="L1" s="26"/>
      <c r="M1" s="21"/>
      <c r="N1" s="26"/>
      <c r="O1" s="26"/>
      <c r="P1" s="41" t="s">
        <v>131</v>
      </c>
      <c r="Q1" s="42"/>
      <c r="R1" s="43"/>
      <c r="S1" s="40" t="s">
        <v>135</v>
      </c>
      <c r="T1" s="40"/>
      <c r="U1" s="41" t="s">
        <v>130</v>
      </c>
      <c r="V1" s="42"/>
      <c r="W1" s="43"/>
      <c r="X1" s="44" t="s">
        <v>176</v>
      </c>
      <c r="Y1" s="45"/>
    </row>
    <row r="2" spans="1:25" s="20" customFormat="1" ht="41.25" customHeight="1" x14ac:dyDescent="0.2">
      <c r="A2" s="17" t="s">
        <v>0</v>
      </c>
      <c r="B2" s="17" t="s">
        <v>1</v>
      </c>
      <c r="C2" s="17" t="s">
        <v>2</v>
      </c>
      <c r="D2" s="17" t="s">
        <v>114</v>
      </c>
      <c r="E2" s="18" t="s">
        <v>3</v>
      </c>
      <c r="F2" s="18" t="s">
        <v>183</v>
      </c>
      <c r="G2" s="18"/>
      <c r="H2" s="29" t="s">
        <v>156</v>
      </c>
      <c r="I2" s="19" t="s">
        <v>157</v>
      </c>
      <c r="J2" s="19" t="s">
        <v>6</v>
      </c>
      <c r="K2" s="19" t="s">
        <v>9</v>
      </c>
      <c r="L2" s="27" t="s">
        <v>152</v>
      </c>
      <c r="M2" s="22" t="s">
        <v>159</v>
      </c>
      <c r="N2" s="27" t="s">
        <v>128</v>
      </c>
      <c r="O2" s="27" t="s">
        <v>142</v>
      </c>
      <c r="P2" s="23" t="s">
        <v>133</v>
      </c>
      <c r="Q2" s="23" t="s">
        <v>132</v>
      </c>
      <c r="R2" s="24" t="s">
        <v>164</v>
      </c>
      <c r="S2" s="31" t="s">
        <v>133</v>
      </c>
      <c r="T2" s="25" t="s">
        <v>132</v>
      </c>
      <c r="U2" s="23" t="s">
        <v>133</v>
      </c>
      <c r="V2" s="23" t="s">
        <v>132</v>
      </c>
      <c r="W2" s="24" t="s">
        <v>164</v>
      </c>
      <c r="X2" s="20" t="s">
        <v>132</v>
      </c>
      <c r="Y2" s="32" t="s">
        <v>164</v>
      </c>
    </row>
    <row r="3" spans="1:25" s="16" customFormat="1" ht="29.25" customHeight="1" x14ac:dyDescent="0.25">
      <c r="A3" s="13" t="s">
        <v>119</v>
      </c>
      <c r="B3" s="28" t="s">
        <v>120</v>
      </c>
      <c r="C3" s="13" t="s">
        <v>121</v>
      </c>
      <c r="D3" s="13" t="s">
        <v>5</v>
      </c>
      <c r="E3" s="14"/>
      <c r="F3" s="14" t="s">
        <v>172</v>
      </c>
      <c r="G3" s="14"/>
      <c r="H3" s="15" t="s">
        <v>16</v>
      </c>
      <c r="I3" s="15"/>
      <c r="J3" s="15"/>
      <c r="K3" s="15"/>
      <c r="L3" s="13" t="s">
        <v>153</v>
      </c>
      <c r="M3" s="13"/>
      <c r="N3" s="13"/>
      <c r="O3" s="13"/>
      <c r="Q3" s="30" t="s">
        <v>167</v>
      </c>
      <c r="R3" s="30" t="s">
        <v>167</v>
      </c>
      <c r="S3" s="30"/>
      <c r="T3" s="16" t="s">
        <v>160</v>
      </c>
      <c r="V3" s="3" t="s">
        <v>165</v>
      </c>
      <c r="W3" s="3" t="s">
        <v>160</v>
      </c>
    </row>
    <row r="4" spans="1:25" ht="90" x14ac:dyDescent="0.25">
      <c r="A4" s="4" t="s">
        <v>14</v>
      </c>
      <c r="B4" s="4" t="s">
        <v>122</v>
      </c>
      <c r="C4" s="4" t="s">
        <v>69</v>
      </c>
      <c r="D4" s="4" t="s">
        <v>112</v>
      </c>
      <c r="E4" s="3">
        <v>57047</v>
      </c>
      <c r="F4" s="3" t="s">
        <v>184</v>
      </c>
      <c r="H4" s="6">
        <v>1000</v>
      </c>
      <c r="J4" s="6">
        <v>0</v>
      </c>
      <c r="K4" s="6">
        <f>SUM(H4:J4)</f>
        <v>1000</v>
      </c>
      <c r="L4" s="4" t="s">
        <v>158</v>
      </c>
      <c r="M4" s="4" t="s">
        <v>88</v>
      </c>
      <c r="Q4" s="3" t="s">
        <v>165</v>
      </c>
      <c r="R4" s="3" t="s">
        <v>160</v>
      </c>
      <c r="T4" s="3" t="s">
        <v>160</v>
      </c>
      <c r="V4" s="3" t="s">
        <v>165</v>
      </c>
      <c r="W4" s="3" t="s">
        <v>160</v>
      </c>
    </row>
    <row r="5" spans="1:25" ht="283.5" x14ac:dyDescent="0.25">
      <c r="A5" s="4" t="s">
        <v>14</v>
      </c>
      <c r="B5" s="4" t="s">
        <v>124</v>
      </c>
      <c r="C5" s="4" t="s">
        <v>13</v>
      </c>
      <c r="D5" s="4" t="s">
        <v>112</v>
      </c>
      <c r="E5" s="3">
        <v>9015</v>
      </c>
      <c r="F5" s="3" t="s">
        <v>185</v>
      </c>
      <c r="H5" s="6">
        <v>8750</v>
      </c>
      <c r="I5" s="6">
        <v>6422</v>
      </c>
      <c r="J5" s="6">
        <f>H5*0.266</f>
        <v>2327.5</v>
      </c>
      <c r="L5" s="4" t="s">
        <v>153</v>
      </c>
      <c r="M5" s="4" t="s">
        <v>178</v>
      </c>
      <c r="N5" s="4" t="s">
        <v>181</v>
      </c>
      <c r="P5" s="3" t="s">
        <v>161</v>
      </c>
      <c r="Q5" s="3" t="s">
        <v>165</v>
      </c>
      <c r="R5" s="3" t="s">
        <v>160</v>
      </c>
      <c r="S5" s="4" t="s">
        <v>170</v>
      </c>
      <c r="T5" s="3" t="s">
        <v>160</v>
      </c>
      <c r="U5" s="3" t="s">
        <v>161</v>
      </c>
      <c r="V5" s="3" t="s">
        <v>165</v>
      </c>
      <c r="W5" s="3" t="s">
        <v>160</v>
      </c>
    </row>
    <row r="6" spans="1:25" ht="178.5" x14ac:dyDescent="0.25">
      <c r="A6" s="4" t="s">
        <v>14</v>
      </c>
      <c r="B6" s="4" t="s">
        <v>123</v>
      </c>
      <c r="C6" s="4" t="s">
        <v>19</v>
      </c>
      <c r="D6" s="4" t="s">
        <v>111</v>
      </c>
      <c r="E6" s="3" t="s">
        <v>62</v>
      </c>
      <c r="F6" s="3" t="s">
        <v>186</v>
      </c>
      <c r="H6" s="6">
        <v>7107</v>
      </c>
      <c r="I6" s="6">
        <f>H6-J6</f>
        <v>5216.5380000000005</v>
      </c>
      <c r="J6" s="6">
        <f>0.266*H6</f>
        <v>1890.462</v>
      </c>
      <c r="L6" s="4" t="s">
        <v>153</v>
      </c>
      <c r="M6" s="4" t="s">
        <v>179</v>
      </c>
      <c r="N6" s="4" t="s">
        <v>181</v>
      </c>
      <c r="P6" s="3" t="s">
        <v>161</v>
      </c>
      <c r="Q6" s="3" t="s">
        <v>165</v>
      </c>
      <c r="R6" s="3" t="s">
        <v>160</v>
      </c>
      <c r="S6" s="4" t="s">
        <v>161</v>
      </c>
      <c r="T6" s="3" t="s">
        <v>160</v>
      </c>
      <c r="U6" s="3" t="s">
        <v>161</v>
      </c>
      <c r="V6" s="3" t="s">
        <v>165</v>
      </c>
      <c r="W6" s="3" t="s">
        <v>160</v>
      </c>
    </row>
    <row r="7" spans="1:25" ht="240" x14ac:dyDescent="0.25">
      <c r="A7" s="4" t="s">
        <v>14</v>
      </c>
      <c r="B7" s="4" t="s">
        <v>125</v>
      </c>
      <c r="C7" s="4" t="s">
        <v>72</v>
      </c>
      <c r="D7" s="4" t="s">
        <v>115</v>
      </c>
      <c r="E7" s="3" t="s">
        <v>28</v>
      </c>
      <c r="F7" s="3" t="s">
        <v>187</v>
      </c>
      <c r="H7" s="6">
        <v>0</v>
      </c>
      <c r="J7" s="7" t="s">
        <v>16</v>
      </c>
      <c r="K7" s="6">
        <v>17578</v>
      </c>
      <c r="L7" s="4" t="s">
        <v>153</v>
      </c>
      <c r="M7" s="4" t="s">
        <v>87</v>
      </c>
      <c r="Q7" s="3" t="s">
        <v>165</v>
      </c>
      <c r="R7" s="3" t="s">
        <v>160</v>
      </c>
      <c r="T7" s="3" t="s">
        <v>160</v>
      </c>
      <c r="V7" s="3" t="s">
        <v>165</v>
      </c>
      <c r="W7" s="3" t="s">
        <v>160</v>
      </c>
    </row>
    <row r="8" spans="1:25" ht="75" x14ac:dyDescent="0.25">
      <c r="A8" s="4" t="s">
        <v>14</v>
      </c>
      <c r="B8" s="4" t="s">
        <v>126</v>
      </c>
      <c r="C8" s="4" t="s">
        <v>13</v>
      </c>
      <c r="D8" s="4" t="s">
        <v>5</v>
      </c>
      <c r="E8" s="3">
        <v>9015</v>
      </c>
      <c r="F8" s="3" t="s">
        <v>188</v>
      </c>
      <c r="H8" s="6">
        <v>400</v>
      </c>
      <c r="J8" s="6">
        <v>0</v>
      </c>
      <c r="K8" s="6">
        <f>SUM(H8:J8)</f>
        <v>400</v>
      </c>
      <c r="L8" s="4" t="s">
        <v>158</v>
      </c>
      <c r="M8" s="4" t="s">
        <v>82</v>
      </c>
      <c r="Q8" s="4" t="s">
        <v>168</v>
      </c>
      <c r="R8" s="4" t="s">
        <v>168</v>
      </c>
      <c r="T8" s="3" t="s">
        <v>160</v>
      </c>
      <c r="V8" s="3" t="s">
        <v>165</v>
      </c>
      <c r="W8" s="3" t="s">
        <v>160</v>
      </c>
    </row>
    <row r="9" spans="1:25" ht="240" x14ac:dyDescent="0.25">
      <c r="A9" s="4" t="s">
        <v>14</v>
      </c>
      <c r="B9" s="4" t="s">
        <v>20</v>
      </c>
      <c r="C9" s="4" t="s">
        <v>19</v>
      </c>
      <c r="D9" s="4" t="s">
        <v>5</v>
      </c>
      <c r="E9" s="3">
        <v>61005</v>
      </c>
      <c r="F9" s="3" t="s">
        <v>189</v>
      </c>
      <c r="H9" s="6">
        <v>1428</v>
      </c>
      <c r="J9" s="6">
        <v>0</v>
      </c>
      <c r="K9" s="6">
        <v>1428</v>
      </c>
      <c r="L9" s="4" t="s">
        <v>158</v>
      </c>
      <c r="M9" s="4" t="s">
        <v>79</v>
      </c>
      <c r="P9" s="3" t="s">
        <v>162</v>
      </c>
      <c r="Q9" s="3" t="s">
        <v>165</v>
      </c>
      <c r="R9" s="3" t="s">
        <v>160</v>
      </c>
      <c r="S9" s="4" t="s">
        <v>162</v>
      </c>
      <c r="T9" s="3" t="s">
        <v>160</v>
      </c>
      <c r="U9" s="3" t="s">
        <v>162</v>
      </c>
      <c r="V9" s="3" t="s">
        <v>165</v>
      </c>
      <c r="W9" s="3" t="s">
        <v>160</v>
      </c>
    </row>
    <row r="10" spans="1:25" s="34" customFormat="1" ht="135" x14ac:dyDescent="0.25">
      <c r="A10" s="33" t="s">
        <v>14</v>
      </c>
      <c r="B10" s="33" t="s">
        <v>141</v>
      </c>
      <c r="C10" s="33" t="s">
        <v>92</v>
      </c>
      <c r="D10" s="33" t="s">
        <v>5</v>
      </c>
      <c r="E10" s="34">
        <v>92002</v>
      </c>
      <c r="F10" s="34" t="s">
        <v>187</v>
      </c>
      <c r="H10" s="35">
        <v>3143</v>
      </c>
      <c r="I10" s="37"/>
      <c r="J10" s="35"/>
      <c r="K10" s="35"/>
      <c r="L10" s="33" t="s">
        <v>153</v>
      </c>
      <c r="M10" s="33" t="s">
        <v>118</v>
      </c>
      <c r="N10" s="39"/>
      <c r="O10" s="36" t="s">
        <v>155</v>
      </c>
      <c r="P10" s="34" t="s">
        <v>138</v>
      </c>
      <c r="Q10" s="34" t="s">
        <v>165</v>
      </c>
      <c r="R10" s="33" t="s">
        <v>177</v>
      </c>
      <c r="S10" s="33" t="s">
        <v>138</v>
      </c>
      <c r="T10" s="34" t="s">
        <v>160</v>
      </c>
      <c r="U10" s="34" t="s">
        <v>138</v>
      </c>
      <c r="V10" s="33" t="s">
        <v>165</v>
      </c>
      <c r="W10" s="33" t="s">
        <v>177</v>
      </c>
    </row>
    <row r="11" spans="1:25" ht="75" x14ac:dyDescent="0.25">
      <c r="A11" s="4" t="s">
        <v>119</v>
      </c>
      <c r="B11" s="4" t="s">
        <v>149</v>
      </c>
      <c r="C11" s="4" t="s">
        <v>121</v>
      </c>
      <c r="F11" s="3" t="s">
        <v>172</v>
      </c>
      <c r="H11" s="6" t="s">
        <v>16</v>
      </c>
      <c r="L11" s="4" t="s">
        <v>153</v>
      </c>
      <c r="P11" s="3" t="s">
        <v>137</v>
      </c>
      <c r="Q11" s="3" t="s">
        <v>165</v>
      </c>
      <c r="R11" s="3" t="s">
        <v>160</v>
      </c>
      <c r="S11" s="4" t="s">
        <v>171</v>
      </c>
      <c r="T11" s="3" t="s">
        <v>160</v>
      </c>
      <c r="U11" s="3" t="s">
        <v>137</v>
      </c>
      <c r="V11" s="3" t="s">
        <v>165</v>
      </c>
      <c r="W11" s="3" t="s">
        <v>165</v>
      </c>
    </row>
    <row r="12" spans="1:25" ht="45" x14ac:dyDescent="0.25">
      <c r="A12" s="4" t="s">
        <v>14</v>
      </c>
      <c r="B12" s="4" t="s">
        <v>169</v>
      </c>
      <c r="C12" s="4" t="s">
        <v>71</v>
      </c>
      <c r="D12" s="4" t="s">
        <v>5</v>
      </c>
      <c r="E12" s="3">
        <v>61014</v>
      </c>
      <c r="F12" s="3" t="s">
        <v>187</v>
      </c>
      <c r="J12" s="6">
        <v>2738</v>
      </c>
      <c r="K12" s="6">
        <f>SUM(H12:J12)</f>
        <v>2738</v>
      </c>
      <c r="L12" s="4" t="s">
        <v>153</v>
      </c>
      <c r="M12" s="4" t="s">
        <v>90</v>
      </c>
      <c r="P12" s="3" t="s">
        <v>166</v>
      </c>
      <c r="Q12" s="3" t="s">
        <v>165</v>
      </c>
      <c r="R12" s="3" t="s">
        <v>160</v>
      </c>
      <c r="S12" s="4" t="s">
        <v>166</v>
      </c>
      <c r="T12" s="3" t="s">
        <v>160</v>
      </c>
      <c r="U12" s="3" t="s">
        <v>166</v>
      </c>
      <c r="V12" s="3" t="s">
        <v>165</v>
      </c>
      <c r="W12" s="3" t="s">
        <v>165</v>
      </c>
    </row>
    <row r="13" spans="1:25" ht="75" x14ac:dyDescent="0.25">
      <c r="A13" s="4" t="s">
        <v>119</v>
      </c>
      <c r="B13" s="4" t="s">
        <v>150</v>
      </c>
      <c r="C13" s="4" t="s">
        <v>121</v>
      </c>
      <c r="F13" s="3" t="s">
        <v>172</v>
      </c>
      <c r="H13" s="6" t="s">
        <v>16</v>
      </c>
      <c r="L13" s="4" t="s">
        <v>153</v>
      </c>
      <c r="P13" s="3" t="s">
        <v>137</v>
      </c>
      <c r="Q13" s="3" t="s">
        <v>165</v>
      </c>
      <c r="R13" s="3" t="s">
        <v>160</v>
      </c>
      <c r="S13" s="4" t="s">
        <v>171</v>
      </c>
      <c r="T13" s="3" t="s">
        <v>160</v>
      </c>
      <c r="U13" s="3" t="s">
        <v>137</v>
      </c>
      <c r="V13" s="3" t="s">
        <v>165</v>
      </c>
      <c r="W13" s="3" t="s">
        <v>165</v>
      </c>
    </row>
    <row r="14" spans="1:25" ht="180" x14ac:dyDescent="0.25">
      <c r="A14" s="4" t="s">
        <v>14</v>
      </c>
      <c r="B14" s="4" t="s">
        <v>151</v>
      </c>
      <c r="C14" s="4" t="s">
        <v>24</v>
      </c>
      <c r="D14" s="4" t="s">
        <v>5</v>
      </c>
      <c r="E14" s="3">
        <v>96053</v>
      </c>
      <c r="F14" s="3" t="s">
        <v>190</v>
      </c>
      <c r="H14" s="6">
        <v>6333</v>
      </c>
      <c r="J14" s="6">
        <v>0</v>
      </c>
      <c r="K14" s="6">
        <f>SUM(H14:J14)</f>
        <v>6333</v>
      </c>
      <c r="L14" s="4" t="s">
        <v>158</v>
      </c>
      <c r="M14" s="4" t="s">
        <v>113</v>
      </c>
      <c r="P14" s="4" t="s">
        <v>163</v>
      </c>
      <c r="Q14" s="3" t="s">
        <v>165</v>
      </c>
      <c r="R14" s="3" t="s">
        <v>160</v>
      </c>
      <c r="S14" s="4" t="s">
        <v>136</v>
      </c>
      <c r="T14" s="4" t="s">
        <v>175</v>
      </c>
      <c r="U14" s="4" t="s">
        <v>163</v>
      </c>
      <c r="V14" s="3" t="s">
        <v>165</v>
      </c>
      <c r="W14" s="3" t="s">
        <v>165</v>
      </c>
    </row>
    <row r="15" spans="1:25" ht="30" x14ac:dyDescent="0.25">
      <c r="A15" s="4" t="s">
        <v>14</v>
      </c>
      <c r="B15" s="4" t="s">
        <v>134</v>
      </c>
      <c r="C15" s="4" t="s">
        <v>14</v>
      </c>
      <c r="D15" s="4" t="s">
        <v>5</v>
      </c>
      <c r="E15" s="3">
        <v>9257</v>
      </c>
      <c r="F15" s="3" t="s">
        <v>191</v>
      </c>
      <c r="J15" s="6">
        <v>3000</v>
      </c>
      <c r="K15" s="6">
        <f>J15</f>
        <v>3000</v>
      </c>
      <c r="L15" s="4" t="s">
        <v>153</v>
      </c>
      <c r="M15" s="4" t="s">
        <v>94</v>
      </c>
      <c r="P15" s="4" t="s">
        <v>140</v>
      </c>
      <c r="Q15" s="3" t="s">
        <v>165</v>
      </c>
      <c r="R15" s="3" t="s">
        <v>160</v>
      </c>
      <c r="S15" s="4" t="s">
        <v>173</v>
      </c>
      <c r="T15" s="3" t="s">
        <v>172</v>
      </c>
      <c r="U15" s="4" t="s">
        <v>140</v>
      </c>
      <c r="V15" s="3" t="s">
        <v>165</v>
      </c>
      <c r="W15" s="3" t="s">
        <v>165</v>
      </c>
    </row>
    <row r="16" spans="1:25" s="34" customFormat="1" ht="105" x14ac:dyDescent="0.25">
      <c r="A16" s="33" t="s">
        <v>119</v>
      </c>
      <c r="B16" s="33" t="s">
        <v>143</v>
      </c>
      <c r="C16" s="33" t="s">
        <v>119</v>
      </c>
      <c r="D16" s="33"/>
      <c r="H16" s="38" t="s">
        <v>180</v>
      </c>
      <c r="I16" s="38" t="s">
        <v>180</v>
      </c>
      <c r="J16" s="38" t="s">
        <v>180</v>
      </c>
      <c r="K16" s="35"/>
      <c r="L16" s="33" t="s">
        <v>153</v>
      </c>
      <c r="M16" s="33"/>
      <c r="N16" s="33"/>
      <c r="O16" s="33"/>
      <c r="Q16" s="34" t="s">
        <v>165</v>
      </c>
      <c r="R16" s="33" t="s">
        <v>177</v>
      </c>
      <c r="S16" s="33" t="s">
        <v>170</v>
      </c>
      <c r="T16" s="34" t="s">
        <v>160</v>
      </c>
      <c r="U16" s="33" t="s">
        <v>145</v>
      </c>
      <c r="V16" s="33" t="s">
        <v>165</v>
      </c>
      <c r="W16" s="33" t="s">
        <v>160</v>
      </c>
    </row>
    <row r="17" spans="1:23" s="34" customFormat="1" ht="105" x14ac:dyDescent="0.25">
      <c r="A17" s="33" t="s">
        <v>119</v>
      </c>
      <c r="B17" s="33" t="s">
        <v>144</v>
      </c>
      <c r="C17" s="33" t="s">
        <v>119</v>
      </c>
      <c r="D17" s="33"/>
      <c r="H17" s="35">
        <f>I17+J17</f>
        <v>71817</v>
      </c>
      <c r="I17" s="6">
        <v>54705</v>
      </c>
      <c r="J17" s="6">
        <v>17112</v>
      </c>
      <c r="K17" s="35"/>
      <c r="L17" s="33" t="s">
        <v>153</v>
      </c>
      <c r="M17" s="33"/>
      <c r="N17" s="33"/>
      <c r="O17" s="33"/>
      <c r="Q17" s="34" t="s">
        <v>165</v>
      </c>
      <c r="R17" s="33" t="s">
        <v>177</v>
      </c>
      <c r="S17" s="33" t="s">
        <v>170</v>
      </c>
      <c r="T17" s="34" t="s">
        <v>160</v>
      </c>
      <c r="U17" s="33"/>
      <c r="V17" s="33" t="s">
        <v>165</v>
      </c>
      <c r="W17" s="33" t="s">
        <v>160</v>
      </c>
    </row>
    <row r="18" spans="1:23" s="34" customFormat="1" ht="75" x14ac:dyDescent="0.25">
      <c r="A18" s="33" t="s">
        <v>147</v>
      </c>
      <c r="B18" s="33" t="s">
        <v>148</v>
      </c>
      <c r="C18" s="33" t="s">
        <v>147</v>
      </c>
      <c r="D18" s="33"/>
      <c r="H18" s="35">
        <v>10000</v>
      </c>
      <c r="I18" s="35"/>
      <c r="J18" s="35"/>
      <c r="K18" s="35"/>
      <c r="L18" s="33" t="s">
        <v>154</v>
      </c>
      <c r="M18" s="33" t="s">
        <v>146</v>
      </c>
      <c r="N18" s="33"/>
      <c r="O18" s="33"/>
      <c r="Q18" s="34" t="s">
        <v>165</v>
      </c>
      <c r="R18" s="33" t="s">
        <v>177</v>
      </c>
      <c r="S18" s="33" t="s">
        <v>174</v>
      </c>
      <c r="T18" s="34" t="s">
        <v>160</v>
      </c>
      <c r="V18" s="33" t="s">
        <v>165</v>
      </c>
      <c r="W18" s="33" t="s">
        <v>160</v>
      </c>
    </row>
    <row r="48" spans="1:1" x14ac:dyDescent="0.25">
      <c r="A48" s="10"/>
    </row>
  </sheetData>
  <sortState ref="A2:L58">
    <sortCondition ref="D2:D58"/>
    <sortCondition ref="B2:B58"/>
  </sortState>
  <mergeCells count="4">
    <mergeCell ref="S1:T1"/>
    <mergeCell ref="P1:R1"/>
    <mergeCell ref="U1:W1"/>
    <mergeCell ref="X1:Y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vt:lpstr>
      <vt:lpstr>MPA active</vt:lpstr>
      <vt:lpstr>Sheet3</vt:lpstr>
      <vt:lpstr>All!Print_Titles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Niemiec, Walter</dc:creator>
  <cp:lastModifiedBy>Gibbons, Randee</cp:lastModifiedBy>
  <cp:lastPrinted>2017-02-18T00:32:21Z</cp:lastPrinted>
  <dcterms:created xsi:type="dcterms:W3CDTF">2014-10-31T22:41:39Z</dcterms:created>
  <dcterms:modified xsi:type="dcterms:W3CDTF">2017-04-25T21:03:21Z</dcterms:modified>
</cp:coreProperties>
</file>