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MPA\Financial Aid\2016-17 FA\Process spreadsheets\PNAPP\"/>
    </mc:Choice>
  </mc:AlternateContent>
  <bookViews>
    <workbookView xWindow="0" yWindow="0" windowWidth="28800" windowHeight="12435"/>
  </bookViews>
  <sheets>
    <sheet name="awards" sheetId="1" r:id="rId1"/>
    <sheet name="Not considering" sheetId="2" r:id="rId2"/>
    <sheet name="breakdown" sheetId="3" r:id="rId3"/>
  </sheets>
  <calcPr calcId="152511" refMode="R1C1"/>
</workbook>
</file>

<file path=xl/calcChain.xml><?xml version="1.0" encoding="utf-8"?>
<calcChain xmlns="http://schemas.openxmlformats.org/spreadsheetml/2006/main">
  <c r="AK52" i="1" l="1"/>
  <c r="AK13" i="1"/>
  <c r="AK14" i="1"/>
  <c r="AK31" i="1"/>
  <c r="AK15" i="1"/>
  <c r="AK19" i="1"/>
  <c r="AK22" i="1"/>
  <c r="AK23" i="1"/>
  <c r="AK57" i="1"/>
  <c r="AK12" i="1"/>
  <c r="AK61" i="1"/>
  <c r="AK20" i="1"/>
  <c r="AK11" i="1"/>
  <c r="AK38" i="1"/>
  <c r="AK17" i="1"/>
  <c r="AK36" i="1"/>
  <c r="AK32" i="1"/>
  <c r="AK66" i="1"/>
  <c r="AK16" i="1"/>
  <c r="AK25" i="1"/>
  <c r="AK24" i="1"/>
  <c r="AK53" i="1"/>
  <c r="AK28" i="1"/>
  <c r="AK50" i="1"/>
  <c r="AK64" i="1"/>
  <c r="AK69" i="1"/>
  <c r="AK27" i="1"/>
  <c r="AK73" i="1"/>
  <c r="AK18" i="1"/>
  <c r="AK68" i="1"/>
  <c r="AK51" i="1"/>
  <c r="AK49" i="1"/>
  <c r="AK30" i="1"/>
  <c r="AK26" i="1"/>
  <c r="AK34" i="1"/>
  <c r="AK47" i="1"/>
  <c r="AK29" i="1"/>
  <c r="AK21" i="1"/>
  <c r="AK74" i="1"/>
  <c r="AK55" i="1"/>
  <c r="AK33" i="1"/>
  <c r="AK60" i="1"/>
  <c r="AK65" i="1"/>
  <c r="AK67" i="1"/>
  <c r="AK41" i="1"/>
  <c r="AK37" i="1"/>
  <c r="AK39" i="1"/>
  <c r="AK70" i="1"/>
  <c r="AK44" i="1"/>
  <c r="AK62" i="1"/>
  <c r="AK43" i="1"/>
  <c r="AK35" i="1"/>
  <c r="AK72" i="1"/>
  <c r="AK48" i="1"/>
  <c r="AK63" i="1"/>
  <c r="AK42" i="1"/>
  <c r="AK40" i="1"/>
  <c r="AK54" i="1"/>
  <c r="AK46" i="1"/>
  <c r="AK58" i="1"/>
  <c r="AK59" i="1"/>
  <c r="AK45" i="1"/>
  <c r="AK56" i="1"/>
  <c r="AK71" i="1"/>
  <c r="AK10" i="1"/>
  <c r="E25" i="3"/>
  <c r="E20" i="3"/>
  <c r="D19" i="3"/>
  <c r="E19" i="3" s="1"/>
  <c r="C15" i="3"/>
  <c r="B15" i="3"/>
  <c r="AJ75" i="1"/>
  <c r="AJ76" i="1" s="1"/>
  <c r="AI75" i="1"/>
  <c r="AI76" i="1" s="1"/>
  <c r="AE10" i="1" l="1"/>
  <c r="AE44" i="1"/>
  <c r="AE45" i="1"/>
  <c r="AE46" i="1"/>
  <c r="AE47" i="1"/>
  <c r="AE48" i="1"/>
  <c r="AE49" i="1"/>
  <c r="AE26" i="1"/>
  <c r="AE27" i="1"/>
  <c r="AE52" i="1"/>
  <c r="AE28" i="1"/>
  <c r="AE53" i="1"/>
  <c r="AE54" i="1"/>
  <c r="AE55" i="1"/>
  <c r="AE56" i="1"/>
  <c r="AE18" i="1"/>
  <c r="AE57" i="1"/>
  <c r="AE19" i="1"/>
  <c r="AE58" i="1"/>
  <c r="AE59" i="1"/>
  <c r="AE60" i="1"/>
  <c r="AE61" i="1"/>
  <c r="AE12" i="1"/>
  <c r="AE62" i="1"/>
  <c r="AE13" i="1"/>
  <c r="AE63" i="1"/>
  <c r="AE29" i="1"/>
  <c r="AE65" i="1"/>
  <c r="AE20" i="1"/>
  <c r="AE21" i="1"/>
  <c r="AE66" i="1"/>
  <c r="AE67" i="1"/>
  <c r="AE68" i="1"/>
  <c r="AE69" i="1"/>
  <c r="AE70" i="1"/>
  <c r="AE71" i="1"/>
  <c r="AE72" i="1"/>
  <c r="AE22" i="1"/>
  <c r="AE23" i="1"/>
  <c r="AE14" i="1"/>
  <c r="AE24" i="1"/>
  <c r="AE73" i="1"/>
  <c r="AE74" i="1"/>
  <c r="AE15" i="1"/>
  <c r="AE16" i="1"/>
  <c r="AE42" i="1"/>
  <c r="AE43" i="1"/>
  <c r="AE30" i="1"/>
  <c r="AE31" i="1"/>
  <c r="AE32" i="1"/>
  <c r="AE33" i="1"/>
  <c r="AE34" i="1"/>
  <c r="AE35" i="1"/>
  <c r="AE36" i="1"/>
  <c r="AE11" i="1"/>
  <c r="AE37" i="1"/>
  <c r="AE38" i="1"/>
  <c r="AE39" i="1"/>
  <c r="AE40" i="1"/>
  <c r="AE41" i="1"/>
  <c r="AE25" i="1"/>
  <c r="AD64" i="1"/>
  <c r="AE64" i="1" s="1"/>
  <c r="AD51" i="1"/>
  <c r="AE51" i="1" s="1"/>
  <c r="AD50" i="1"/>
  <c r="AE50" i="1" s="1"/>
  <c r="AD17" i="1"/>
  <c r="AE17" i="1" s="1"/>
  <c r="AF36" i="1" l="1"/>
  <c r="AG36" i="1" s="1"/>
  <c r="AH36" i="1" s="1"/>
  <c r="AL36" i="1"/>
  <c r="AM36" i="1" s="1"/>
  <c r="AN36" i="1" s="1"/>
  <c r="AO36" i="1" s="1"/>
  <c r="AF41" i="1"/>
  <c r="AG41" i="1" s="1"/>
  <c r="AH41" i="1" s="1"/>
  <c r="AL41" i="1"/>
  <c r="AM41" i="1" s="1"/>
  <c r="AN41" i="1" s="1"/>
  <c r="AO41" i="1" s="1"/>
  <c r="AF37" i="1"/>
  <c r="AG37" i="1" s="1"/>
  <c r="AH37" i="1" s="1"/>
  <c r="AL37" i="1"/>
  <c r="AM37" i="1" s="1"/>
  <c r="AN37" i="1" s="1"/>
  <c r="AO37" i="1" s="1"/>
  <c r="AF34" i="1"/>
  <c r="AG34" i="1" s="1"/>
  <c r="AH34" i="1" s="1"/>
  <c r="AL34" i="1"/>
  <c r="AM34" i="1" s="1"/>
  <c r="AN34" i="1" s="1"/>
  <c r="AO34" i="1" s="1"/>
  <c r="AF30" i="1"/>
  <c r="AG30" i="1" s="1"/>
  <c r="AH30" i="1" s="1"/>
  <c r="AL30" i="1"/>
  <c r="AM30" i="1" s="1"/>
  <c r="AN30" i="1" s="1"/>
  <c r="AO30" i="1" s="1"/>
  <c r="AF16" i="1"/>
  <c r="AG16" i="1" s="1"/>
  <c r="AH16" i="1" s="1"/>
  <c r="AL16" i="1"/>
  <c r="AM16" i="1" s="1"/>
  <c r="AN16" i="1" s="1"/>
  <c r="AO16" i="1" s="1"/>
  <c r="AF24" i="1"/>
  <c r="AG24" i="1" s="1"/>
  <c r="AH24" i="1" s="1"/>
  <c r="AL24" i="1"/>
  <c r="AM24" i="1" s="1"/>
  <c r="AN24" i="1" s="1"/>
  <c r="AO24" i="1" s="1"/>
  <c r="AF72" i="1"/>
  <c r="AG72" i="1" s="1"/>
  <c r="AH72" i="1" s="1"/>
  <c r="AL72" i="1"/>
  <c r="AM72" i="1" s="1"/>
  <c r="AN72" i="1" s="1"/>
  <c r="AO72" i="1" s="1"/>
  <c r="AF68" i="1"/>
  <c r="AG68" i="1" s="1"/>
  <c r="AH68" i="1" s="1"/>
  <c r="AL68" i="1"/>
  <c r="AM68" i="1" s="1"/>
  <c r="AN68" i="1" s="1"/>
  <c r="AO68" i="1" s="1"/>
  <c r="AF20" i="1"/>
  <c r="AG20" i="1" s="1"/>
  <c r="AH20" i="1" s="1"/>
  <c r="AL20" i="1"/>
  <c r="AM20" i="1" s="1"/>
  <c r="AN20" i="1" s="1"/>
  <c r="AO20" i="1" s="1"/>
  <c r="AF63" i="1"/>
  <c r="AG63" i="1" s="1"/>
  <c r="AH63" i="1" s="1"/>
  <c r="AL63" i="1"/>
  <c r="AM63" i="1" s="1"/>
  <c r="AN63" i="1" s="1"/>
  <c r="AO63" i="1" s="1"/>
  <c r="AF61" i="1"/>
  <c r="AG61" i="1" s="1"/>
  <c r="AH61" i="1" s="1"/>
  <c r="AL61" i="1"/>
  <c r="AM61" i="1" s="1"/>
  <c r="AN61" i="1" s="1"/>
  <c r="AO61" i="1" s="1"/>
  <c r="AF19" i="1"/>
  <c r="AG19" i="1" s="1"/>
  <c r="AH19" i="1" s="1"/>
  <c r="AL19" i="1"/>
  <c r="AM19" i="1" s="1"/>
  <c r="AN19" i="1" s="1"/>
  <c r="AO19" i="1" s="1"/>
  <c r="AF55" i="1"/>
  <c r="AG55" i="1" s="1"/>
  <c r="AH55" i="1" s="1"/>
  <c r="AL55" i="1"/>
  <c r="AM55" i="1" s="1"/>
  <c r="AN55" i="1" s="1"/>
  <c r="AO55" i="1" s="1"/>
  <c r="AF52" i="1"/>
  <c r="AG52" i="1" s="1"/>
  <c r="AH52" i="1" s="1"/>
  <c r="AL52" i="1"/>
  <c r="AM52" i="1" s="1"/>
  <c r="AN52" i="1" s="1"/>
  <c r="AO52" i="1" s="1"/>
  <c r="AF50" i="1"/>
  <c r="AG50" i="1" s="1"/>
  <c r="AH50" i="1" s="1"/>
  <c r="AL50" i="1"/>
  <c r="AM50" i="1" s="1"/>
  <c r="AN50" i="1" s="1"/>
  <c r="AO50" i="1" s="1"/>
  <c r="AF46" i="1"/>
  <c r="AG46" i="1" s="1"/>
  <c r="AH46" i="1" s="1"/>
  <c r="AL46" i="1"/>
  <c r="AM46" i="1" s="1"/>
  <c r="AN46" i="1" s="1"/>
  <c r="AO46" i="1" s="1"/>
  <c r="AF40" i="1"/>
  <c r="AG40" i="1" s="1"/>
  <c r="AH40" i="1" s="1"/>
  <c r="AL40" i="1"/>
  <c r="AM40" i="1" s="1"/>
  <c r="AN40" i="1" s="1"/>
  <c r="AO40" i="1" s="1"/>
  <c r="AF11" i="1"/>
  <c r="AG11" i="1" s="1"/>
  <c r="AH11" i="1" s="1"/>
  <c r="AL11" i="1"/>
  <c r="AM11" i="1" s="1"/>
  <c r="AN11" i="1" s="1"/>
  <c r="AO11" i="1" s="1"/>
  <c r="AF33" i="1"/>
  <c r="AG33" i="1" s="1"/>
  <c r="AH33" i="1" s="1"/>
  <c r="AL33" i="1"/>
  <c r="AM33" i="1" s="1"/>
  <c r="AN33" i="1" s="1"/>
  <c r="AO33" i="1" s="1"/>
  <c r="AF17" i="1"/>
  <c r="AG17" i="1" s="1"/>
  <c r="AH17" i="1" s="1"/>
  <c r="AL17" i="1"/>
  <c r="AM17" i="1" s="1"/>
  <c r="AN17" i="1" s="1"/>
  <c r="AO17" i="1" s="1"/>
  <c r="AF15" i="1"/>
  <c r="AG15" i="1" s="1"/>
  <c r="AH15" i="1" s="1"/>
  <c r="AL15" i="1"/>
  <c r="AM15" i="1" s="1"/>
  <c r="AN15" i="1" s="1"/>
  <c r="AO15" i="1" s="1"/>
  <c r="AF14" i="1"/>
  <c r="AG14" i="1" s="1"/>
  <c r="AH14" i="1" s="1"/>
  <c r="AL14" i="1"/>
  <c r="AM14" i="1" s="1"/>
  <c r="AN14" i="1" s="1"/>
  <c r="AO14" i="1" s="1"/>
  <c r="AF71" i="1"/>
  <c r="AG71" i="1" s="1"/>
  <c r="AH71" i="1" s="1"/>
  <c r="AL71" i="1"/>
  <c r="AM71" i="1" s="1"/>
  <c r="AN71" i="1" s="1"/>
  <c r="AO71" i="1" s="1"/>
  <c r="AF67" i="1"/>
  <c r="AG67" i="1" s="1"/>
  <c r="AH67" i="1" s="1"/>
  <c r="AL67" i="1"/>
  <c r="AM67" i="1" s="1"/>
  <c r="AN67" i="1" s="1"/>
  <c r="AO67" i="1" s="1"/>
  <c r="AF65" i="1"/>
  <c r="AG65" i="1" s="1"/>
  <c r="AH65" i="1" s="1"/>
  <c r="AL65" i="1"/>
  <c r="AM65" i="1" s="1"/>
  <c r="AN65" i="1" s="1"/>
  <c r="AO65" i="1" s="1"/>
  <c r="AF13" i="1"/>
  <c r="AG13" i="1" s="1"/>
  <c r="AH13" i="1" s="1"/>
  <c r="AL13" i="1"/>
  <c r="AM13" i="1" s="1"/>
  <c r="AN13" i="1" s="1"/>
  <c r="AO13" i="1" s="1"/>
  <c r="AF60" i="1"/>
  <c r="AG60" i="1" s="1"/>
  <c r="AH60" i="1" s="1"/>
  <c r="AL60" i="1"/>
  <c r="AM60" i="1" s="1"/>
  <c r="AN60" i="1" s="1"/>
  <c r="AO60" i="1" s="1"/>
  <c r="AF57" i="1"/>
  <c r="AG57" i="1" s="1"/>
  <c r="AH57" i="1" s="1"/>
  <c r="AL57" i="1"/>
  <c r="AM57" i="1" s="1"/>
  <c r="AN57" i="1" s="1"/>
  <c r="AO57" i="1" s="1"/>
  <c r="AF54" i="1"/>
  <c r="AG54" i="1" s="1"/>
  <c r="AH54" i="1" s="1"/>
  <c r="AL54" i="1"/>
  <c r="AM54" i="1" s="1"/>
  <c r="AN54" i="1" s="1"/>
  <c r="AO54" i="1" s="1"/>
  <c r="AF27" i="1"/>
  <c r="AG27" i="1" s="1"/>
  <c r="AH27" i="1" s="1"/>
  <c r="AL27" i="1"/>
  <c r="AM27" i="1" s="1"/>
  <c r="AN27" i="1" s="1"/>
  <c r="AO27" i="1" s="1"/>
  <c r="AF49" i="1"/>
  <c r="AG49" i="1" s="1"/>
  <c r="AH49" i="1" s="1"/>
  <c r="AL49" i="1"/>
  <c r="AM49" i="1" s="1"/>
  <c r="AN49" i="1" s="1"/>
  <c r="AO49" i="1" s="1"/>
  <c r="AF45" i="1"/>
  <c r="AG45" i="1" s="1"/>
  <c r="AH45" i="1" s="1"/>
  <c r="AL45" i="1"/>
  <c r="AM45" i="1" s="1"/>
  <c r="AN45" i="1" s="1"/>
  <c r="AO45" i="1" s="1"/>
  <c r="AF39" i="1"/>
  <c r="AG39" i="1" s="1"/>
  <c r="AH39" i="1" s="1"/>
  <c r="AL39" i="1"/>
  <c r="AM39" i="1" s="1"/>
  <c r="AN39" i="1" s="1"/>
  <c r="AO39" i="1" s="1"/>
  <c r="AF32" i="1"/>
  <c r="AG32" i="1" s="1"/>
  <c r="AH32" i="1" s="1"/>
  <c r="AL32" i="1"/>
  <c r="AM32" i="1" s="1"/>
  <c r="AN32" i="1" s="1"/>
  <c r="AO32" i="1" s="1"/>
  <c r="AF43" i="1"/>
  <c r="AG43" i="1" s="1"/>
  <c r="AH43" i="1" s="1"/>
  <c r="AL43" i="1"/>
  <c r="AM43" i="1" s="1"/>
  <c r="AN43" i="1" s="1"/>
  <c r="AO43" i="1" s="1"/>
  <c r="AF74" i="1"/>
  <c r="AG74" i="1" s="1"/>
  <c r="AH74" i="1" s="1"/>
  <c r="AL74" i="1"/>
  <c r="AM74" i="1" s="1"/>
  <c r="AN74" i="1" s="1"/>
  <c r="AO74" i="1" s="1"/>
  <c r="AF23" i="1"/>
  <c r="AG23" i="1" s="1"/>
  <c r="AH23" i="1" s="1"/>
  <c r="AL23" i="1"/>
  <c r="AM23" i="1" s="1"/>
  <c r="AN23" i="1" s="1"/>
  <c r="AO23" i="1" s="1"/>
  <c r="AF70" i="1"/>
  <c r="AG70" i="1" s="1"/>
  <c r="AH70" i="1" s="1"/>
  <c r="AL70" i="1"/>
  <c r="AM70" i="1" s="1"/>
  <c r="AN70" i="1" s="1"/>
  <c r="AO70" i="1" s="1"/>
  <c r="AF66" i="1"/>
  <c r="AG66" i="1" s="1"/>
  <c r="AH66" i="1" s="1"/>
  <c r="AL66" i="1"/>
  <c r="AM66" i="1" s="1"/>
  <c r="AN66" i="1" s="1"/>
  <c r="AO66" i="1" s="1"/>
  <c r="AF29" i="1"/>
  <c r="AG29" i="1" s="1"/>
  <c r="AH29" i="1" s="1"/>
  <c r="AL29" i="1"/>
  <c r="AM29" i="1" s="1"/>
  <c r="AN29" i="1" s="1"/>
  <c r="AO29" i="1" s="1"/>
  <c r="AF62" i="1"/>
  <c r="AG62" i="1" s="1"/>
  <c r="AH62" i="1" s="1"/>
  <c r="AL62" i="1"/>
  <c r="AM62" i="1" s="1"/>
  <c r="AN62" i="1" s="1"/>
  <c r="AO62" i="1" s="1"/>
  <c r="AF59" i="1"/>
  <c r="AG59" i="1" s="1"/>
  <c r="AH59" i="1" s="1"/>
  <c r="AL59" i="1"/>
  <c r="AM59" i="1" s="1"/>
  <c r="AN59" i="1" s="1"/>
  <c r="AO59" i="1" s="1"/>
  <c r="AF18" i="1"/>
  <c r="AG18" i="1" s="1"/>
  <c r="AH18" i="1" s="1"/>
  <c r="AL18" i="1"/>
  <c r="AM18" i="1" s="1"/>
  <c r="AN18" i="1" s="1"/>
  <c r="AO18" i="1" s="1"/>
  <c r="AF53" i="1"/>
  <c r="AG53" i="1" s="1"/>
  <c r="AH53" i="1" s="1"/>
  <c r="AL53" i="1"/>
  <c r="AM53" i="1" s="1"/>
  <c r="AN53" i="1" s="1"/>
  <c r="AO53" i="1" s="1"/>
  <c r="AF26" i="1"/>
  <c r="AG26" i="1" s="1"/>
  <c r="AH26" i="1" s="1"/>
  <c r="AL26" i="1"/>
  <c r="AM26" i="1" s="1"/>
  <c r="AN26" i="1" s="1"/>
  <c r="AO26" i="1" s="1"/>
  <c r="AF48" i="1"/>
  <c r="AG48" i="1" s="1"/>
  <c r="AH48" i="1" s="1"/>
  <c r="AL48" i="1"/>
  <c r="AM48" i="1" s="1"/>
  <c r="AN48" i="1" s="1"/>
  <c r="AO48" i="1" s="1"/>
  <c r="AF44" i="1"/>
  <c r="AG44" i="1" s="1"/>
  <c r="AH44" i="1" s="1"/>
  <c r="AL44" i="1"/>
  <c r="AM44" i="1" s="1"/>
  <c r="AN44" i="1" s="1"/>
  <c r="AO44" i="1" s="1"/>
  <c r="AF25" i="1"/>
  <c r="AG25" i="1" s="1"/>
  <c r="AH25" i="1" s="1"/>
  <c r="AL25" i="1"/>
  <c r="AM25" i="1" s="1"/>
  <c r="AN25" i="1" s="1"/>
  <c r="AO25" i="1" s="1"/>
  <c r="AF38" i="1"/>
  <c r="AG38" i="1" s="1"/>
  <c r="AH38" i="1" s="1"/>
  <c r="AL38" i="1"/>
  <c r="AM38" i="1" s="1"/>
  <c r="AN38" i="1" s="1"/>
  <c r="AO38" i="1" s="1"/>
  <c r="AF35" i="1"/>
  <c r="AG35" i="1" s="1"/>
  <c r="AH35" i="1" s="1"/>
  <c r="AL35" i="1"/>
  <c r="AM35" i="1" s="1"/>
  <c r="AN35" i="1" s="1"/>
  <c r="AO35" i="1" s="1"/>
  <c r="AF31" i="1"/>
  <c r="AG31" i="1" s="1"/>
  <c r="AH31" i="1" s="1"/>
  <c r="AL31" i="1"/>
  <c r="AM31" i="1" s="1"/>
  <c r="AN31" i="1" s="1"/>
  <c r="AO31" i="1" s="1"/>
  <c r="AF42" i="1"/>
  <c r="AG42" i="1" s="1"/>
  <c r="AH42" i="1" s="1"/>
  <c r="AL42" i="1"/>
  <c r="AM42" i="1" s="1"/>
  <c r="AN42" i="1" s="1"/>
  <c r="AO42" i="1" s="1"/>
  <c r="AF73" i="1"/>
  <c r="AG73" i="1" s="1"/>
  <c r="AH73" i="1" s="1"/>
  <c r="AL73" i="1"/>
  <c r="AM73" i="1" s="1"/>
  <c r="AN73" i="1" s="1"/>
  <c r="AO73" i="1" s="1"/>
  <c r="AF22" i="1"/>
  <c r="AG22" i="1" s="1"/>
  <c r="AH22" i="1" s="1"/>
  <c r="AL22" i="1"/>
  <c r="AM22" i="1" s="1"/>
  <c r="AN22" i="1" s="1"/>
  <c r="AO22" i="1" s="1"/>
  <c r="AF69" i="1"/>
  <c r="AG69" i="1" s="1"/>
  <c r="AH69" i="1" s="1"/>
  <c r="AL69" i="1"/>
  <c r="AM69" i="1" s="1"/>
  <c r="AN69" i="1" s="1"/>
  <c r="AO69" i="1" s="1"/>
  <c r="AF21" i="1"/>
  <c r="AG21" i="1" s="1"/>
  <c r="AH21" i="1" s="1"/>
  <c r="AL21" i="1"/>
  <c r="AM21" i="1" s="1"/>
  <c r="AN21" i="1" s="1"/>
  <c r="AO21" i="1" s="1"/>
  <c r="AF64" i="1"/>
  <c r="AG64" i="1" s="1"/>
  <c r="AH64" i="1" s="1"/>
  <c r="AL64" i="1"/>
  <c r="AM64" i="1" s="1"/>
  <c r="AN64" i="1" s="1"/>
  <c r="AO64" i="1" s="1"/>
  <c r="AF12" i="1"/>
  <c r="AG12" i="1" s="1"/>
  <c r="AH12" i="1" s="1"/>
  <c r="AL12" i="1"/>
  <c r="AM12" i="1" s="1"/>
  <c r="AN12" i="1" s="1"/>
  <c r="AO12" i="1" s="1"/>
  <c r="AF58" i="1"/>
  <c r="AG58" i="1" s="1"/>
  <c r="AH58" i="1" s="1"/>
  <c r="AL58" i="1"/>
  <c r="AM58" i="1" s="1"/>
  <c r="AN58" i="1" s="1"/>
  <c r="AO58" i="1" s="1"/>
  <c r="AF56" i="1"/>
  <c r="AG56" i="1" s="1"/>
  <c r="AH56" i="1" s="1"/>
  <c r="AL56" i="1"/>
  <c r="AM56" i="1" s="1"/>
  <c r="AN56" i="1" s="1"/>
  <c r="AO56" i="1" s="1"/>
  <c r="AF28" i="1"/>
  <c r="AG28" i="1" s="1"/>
  <c r="AH28" i="1" s="1"/>
  <c r="AL28" i="1"/>
  <c r="AM28" i="1" s="1"/>
  <c r="AN28" i="1" s="1"/>
  <c r="AO28" i="1" s="1"/>
  <c r="AF51" i="1"/>
  <c r="AG51" i="1" s="1"/>
  <c r="AH51" i="1" s="1"/>
  <c r="AL51" i="1"/>
  <c r="AM51" i="1" s="1"/>
  <c r="AN51" i="1" s="1"/>
  <c r="AO51" i="1" s="1"/>
  <c r="AF47" i="1"/>
  <c r="AG47" i="1" s="1"/>
  <c r="AH47" i="1" s="1"/>
  <c r="AL47" i="1"/>
  <c r="AM47" i="1" s="1"/>
  <c r="AN47" i="1" s="1"/>
  <c r="AO47" i="1" s="1"/>
  <c r="AF10" i="1"/>
  <c r="AG10" i="1" s="1"/>
  <c r="AH10" i="1" s="1"/>
  <c r="AL10" i="1"/>
  <c r="AM10" i="1" s="1"/>
  <c r="AN10" i="1" s="1"/>
  <c r="AO10" i="1" s="1"/>
  <c r="Y15" i="1"/>
  <c r="Y74" i="1"/>
  <c r="Y73" i="1"/>
  <c r="Y24" i="1"/>
  <c r="Y14" i="1"/>
  <c r="Y23" i="1"/>
  <c r="Y22" i="1"/>
  <c r="Y72" i="1"/>
  <c r="Y71" i="1"/>
  <c r="O47" i="2"/>
  <c r="O46" i="2"/>
  <c r="O45" i="2"/>
  <c r="O44" i="2"/>
  <c r="O43" i="2"/>
  <c r="Y70" i="1"/>
  <c r="Y69" i="1"/>
  <c r="Y68" i="1"/>
  <c r="Y67" i="1"/>
  <c r="O42" i="2"/>
  <c r="Y66" i="1"/>
  <c r="Y21" i="1"/>
  <c r="Y20" i="1"/>
  <c r="Y65" i="1"/>
  <c r="Y29" i="1"/>
  <c r="Y64" i="1"/>
  <c r="Y63" i="1"/>
  <c r="Y13" i="1"/>
  <c r="Y62" i="1"/>
  <c r="Y12" i="1"/>
  <c r="Y61" i="1"/>
  <c r="Y60" i="1"/>
  <c r="Y59" i="1"/>
  <c r="Y58" i="1"/>
  <c r="Y19" i="1"/>
  <c r="Y57" i="1"/>
  <c r="Y18" i="1"/>
  <c r="Y56" i="1"/>
  <c r="Y55" i="1"/>
  <c r="Y54" i="1"/>
  <c r="Y53" i="1"/>
  <c r="Y28" i="1"/>
  <c r="Y52" i="1"/>
  <c r="Y27" i="1"/>
  <c r="Y26" i="1"/>
  <c r="Y51" i="1"/>
  <c r="Y50" i="1"/>
  <c r="Y49" i="1"/>
  <c r="Y48" i="1"/>
  <c r="O41" i="2"/>
  <c r="O40" i="2" l="1"/>
  <c r="O39" i="2"/>
  <c r="Y47" i="1"/>
  <c r="Y46" i="1"/>
  <c r="Y45" i="1"/>
  <c r="Y44" i="1"/>
  <c r="O38" i="2"/>
  <c r="Y10" i="1"/>
  <c r="Y17" i="1"/>
  <c r="Y43" i="1"/>
  <c r="Y42" i="1"/>
  <c r="Y16" i="1"/>
  <c r="Y41" i="1"/>
  <c r="Y40" i="1"/>
  <c r="O36" i="2"/>
  <c r="O37" i="2"/>
  <c r="Y39" i="1"/>
  <c r="Y38" i="1"/>
  <c r="Y37" i="1"/>
  <c r="Y11" i="1"/>
  <c r="Y36" i="1"/>
  <c r="Y35" i="1"/>
  <c r="O35" i="2"/>
  <c r="Y34" i="1"/>
  <c r="Y33" i="1"/>
  <c r="Y32" i="1"/>
  <c r="Y31" i="1"/>
  <c r="Y30" i="1"/>
  <c r="Y25" i="1"/>
  <c r="D5" i="3"/>
  <c r="D36" i="3"/>
  <c r="D35" i="3"/>
  <c r="D34" i="3"/>
  <c r="D33" i="3"/>
  <c r="D32" i="3"/>
  <c r="C5" i="3"/>
  <c r="O19" i="2" l="1"/>
  <c r="N6" i="2" l="1"/>
  <c r="N31" i="1"/>
  <c r="N32" i="1"/>
  <c r="N35" i="1"/>
  <c r="N40" i="1"/>
  <c r="N16" i="1"/>
  <c r="N42" i="1"/>
  <c r="N43" i="1"/>
  <c r="N17" i="1"/>
  <c r="N44" i="1"/>
  <c r="N47" i="1"/>
  <c r="N48" i="1"/>
  <c r="N50" i="1"/>
  <c r="N26" i="1"/>
  <c r="N27" i="1"/>
  <c r="N28" i="1"/>
  <c r="N53" i="1"/>
  <c r="N54" i="1"/>
  <c r="N55" i="1"/>
  <c r="N18" i="1"/>
  <c r="N57" i="1"/>
  <c r="N59" i="1"/>
  <c r="N62" i="1"/>
  <c r="N13" i="1"/>
  <c r="N20" i="1"/>
  <c r="N21" i="1"/>
  <c r="N66" i="1"/>
  <c r="N70" i="1"/>
  <c r="N71" i="1"/>
  <c r="N23" i="1"/>
  <c r="N14" i="1"/>
  <c r="N15" i="1"/>
  <c r="N30" i="1"/>
  <c r="N33" i="1"/>
  <c r="N34" i="1"/>
  <c r="N36" i="1"/>
  <c r="N11" i="1"/>
  <c r="N37" i="1"/>
  <c r="N38" i="1"/>
  <c r="N39" i="1"/>
  <c r="N41" i="1"/>
  <c r="N10" i="1"/>
  <c r="N45" i="1"/>
  <c r="N46" i="1"/>
  <c r="N49" i="1"/>
  <c r="N51" i="1"/>
  <c r="N52" i="1"/>
  <c r="N56" i="1"/>
  <c r="N19" i="1"/>
  <c r="N58" i="1"/>
  <c r="N60" i="1"/>
  <c r="N61" i="1"/>
  <c r="N12" i="1"/>
  <c r="N63" i="1"/>
  <c r="N64" i="1"/>
  <c r="N29" i="1"/>
  <c r="N65" i="1"/>
  <c r="N67" i="1"/>
  <c r="N68" i="1"/>
  <c r="N69" i="1"/>
  <c r="N72" i="1"/>
  <c r="N22" i="1"/>
  <c r="N24" i="1"/>
  <c r="N73" i="1"/>
  <c r="N74" i="1"/>
  <c r="N25" i="1"/>
</calcChain>
</file>

<file path=xl/sharedStrings.xml><?xml version="1.0" encoding="utf-8"?>
<sst xmlns="http://schemas.openxmlformats.org/spreadsheetml/2006/main" count="1354" uniqueCount="596">
  <si>
    <t>#</t>
  </si>
  <si>
    <t>id</t>
  </si>
  <si>
    <t>last_name</t>
  </si>
  <si>
    <t>first_name</t>
  </si>
  <si>
    <t>email</t>
  </si>
  <si>
    <t>credits_registered</t>
  </si>
  <si>
    <t>overall_lgpa_cr_earned</t>
  </si>
  <si>
    <t>ethnicity_code</t>
  </si>
  <si>
    <t>resident_code</t>
  </si>
  <si>
    <t>campus</t>
  </si>
  <si>
    <t>admit_term</t>
  </si>
  <si>
    <t>A00058095</t>
  </si>
  <si>
    <t>Addicott</t>
  </si>
  <si>
    <t>Faith</t>
  </si>
  <si>
    <t>addfai17@evergreen.edu</t>
  </si>
  <si>
    <t>R</t>
  </si>
  <si>
    <t>W</t>
  </si>
  <si>
    <t>OLY</t>
  </si>
  <si>
    <t>A00307325</t>
  </si>
  <si>
    <t>Allen</t>
  </si>
  <si>
    <t>Michelle</t>
  </si>
  <si>
    <t>allmic21@evergreen.edu</t>
  </si>
  <si>
    <t>AF</t>
  </si>
  <si>
    <t>A00338176</t>
  </si>
  <si>
    <t>Anderson</t>
  </si>
  <si>
    <t>Brandon</t>
  </si>
  <si>
    <t>andbra11@evergreen.edu</t>
  </si>
  <si>
    <t>A00234722</t>
  </si>
  <si>
    <t>Andrews</t>
  </si>
  <si>
    <t>Hannah</t>
  </si>
  <si>
    <t>andhan12@evergreen.edu</t>
  </si>
  <si>
    <t>A00374098</t>
  </si>
  <si>
    <t>Angel</t>
  </si>
  <si>
    <t>Samantha</t>
  </si>
  <si>
    <t>angsam27@evergreen.edu</t>
  </si>
  <si>
    <t>A00373573</t>
  </si>
  <si>
    <t>Arbogast</t>
  </si>
  <si>
    <t>Alexandria</t>
  </si>
  <si>
    <t>arbale25@evergreen.edu</t>
  </si>
  <si>
    <t>AI</t>
  </si>
  <si>
    <t>A00396559</t>
  </si>
  <si>
    <t>Behm</t>
  </si>
  <si>
    <t>Lauren</t>
  </si>
  <si>
    <t>behlau05@evergreen.edu</t>
  </si>
  <si>
    <t>A00396876</t>
  </si>
  <si>
    <t>Benson</t>
  </si>
  <si>
    <t>Arielle</t>
  </si>
  <si>
    <t>benari21@evergreen.edu</t>
  </si>
  <si>
    <t>S</t>
  </si>
  <si>
    <t>A00101603</t>
  </si>
  <si>
    <t>Blackhorn</t>
  </si>
  <si>
    <t>Karama</t>
  </si>
  <si>
    <t>blakar28@evergreen.edu</t>
  </si>
  <si>
    <t>A00130725</t>
  </si>
  <si>
    <t>Blackhorn-Delph</t>
  </si>
  <si>
    <t>Fox</t>
  </si>
  <si>
    <t>blafox20@evergreen.edu</t>
  </si>
  <si>
    <t>A00330212</t>
  </si>
  <si>
    <t>Blankenship</t>
  </si>
  <si>
    <t>Theresa</t>
  </si>
  <si>
    <t>blathe22@evergreen.edu</t>
  </si>
  <si>
    <t>A00396561</t>
  </si>
  <si>
    <t>Breen</t>
  </si>
  <si>
    <t>Katie</t>
  </si>
  <si>
    <t>brekat16@evergreen.edu</t>
  </si>
  <si>
    <t>A00138522</t>
  </si>
  <si>
    <t>Brockett</t>
  </si>
  <si>
    <t>Nathan</t>
  </si>
  <si>
    <t>bronat03@evergreen.edu</t>
  </si>
  <si>
    <t>A00344997</t>
  </si>
  <si>
    <t>Callif</t>
  </si>
  <si>
    <t>Sarah</t>
  </si>
  <si>
    <t>calsar14@evergreen.edu</t>
  </si>
  <si>
    <t>A00233737</t>
  </si>
  <si>
    <t>Carter</t>
  </si>
  <si>
    <t>Krosbie</t>
  </si>
  <si>
    <t>arnkro12@evergreen.edu</t>
  </si>
  <si>
    <t>A00244619</t>
  </si>
  <si>
    <t>Chapin</t>
  </si>
  <si>
    <t>Jessica</t>
  </si>
  <si>
    <t>chajes14@evergreen.edu</t>
  </si>
  <si>
    <t>A00364161</t>
  </si>
  <si>
    <t>Claiborne</t>
  </si>
  <si>
    <t>Marissa</t>
  </si>
  <si>
    <t>clamar06@evergreen.edu</t>
  </si>
  <si>
    <t>A00100116</t>
  </si>
  <si>
    <t>Daniels</t>
  </si>
  <si>
    <t>danielsm@evergreen.edu</t>
  </si>
  <si>
    <t>A00258268</t>
  </si>
  <si>
    <t>Kiara</t>
  </si>
  <si>
    <t>dankia24@evergreen.edu</t>
  </si>
  <si>
    <t>A00375562</t>
  </si>
  <si>
    <t>Dye</t>
  </si>
  <si>
    <t>Joshua</t>
  </si>
  <si>
    <t>dyejos09@evergreen.edu</t>
  </si>
  <si>
    <t>A00311744</t>
  </si>
  <si>
    <t>Elske</t>
  </si>
  <si>
    <t>Stefanie</t>
  </si>
  <si>
    <t>elsste07@evergreen.edu</t>
  </si>
  <si>
    <t>N</t>
  </si>
  <si>
    <t>A00265386</t>
  </si>
  <si>
    <t>Eychaner</t>
  </si>
  <si>
    <t>Erin</t>
  </si>
  <si>
    <t>eyceri19@evergreen.edu</t>
  </si>
  <si>
    <t>A00270998</t>
  </si>
  <si>
    <t>Fagerness</t>
  </si>
  <si>
    <t>Evan</t>
  </si>
  <si>
    <t>fageva13@evergreen.edu</t>
  </si>
  <si>
    <t>A00392127</t>
  </si>
  <si>
    <t>Febach</t>
  </si>
  <si>
    <t>febhan01@evergreen.edu</t>
  </si>
  <si>
    <t>A00122298</t>
  </si>
  <si>
    <t>Franks</t>
  </si>
  <si>
    <t>frahan13@evergreen.edu</t>
  </si>
  <si>
    <t>A00358032</t>
  </si>
  <si>
    <t>Gahm</t>
  </si>
  <si>
    <t>Gregory</t>
  </si>
  <si>
    <t>gahgre15@evergreen.edu</t>
  </si>
  <si>
    <t>A00272941</t>
  </si>
  <si>
    <t>Galloway</t>
  </si>
  <si>
    <t>Wendy</t>
  </si>
  <si>
    <t>galwen05@evergreen.edu</t>
  </si>
  <si>
    <t>A00281932</t>
  </si>
  <si>
    <t>Gerken</t>
  </si>
  <si>
    <t>Jamie</t>
  </si>
  <si>
    <t>gerjam03@evergreen.edu</t>
  </si>
  <si>
    <t>A00108668</t>
  </si>
  <si>
    <t>Glock</t>
  </si>
  <si>
    <t>Heather</t>
  </si>
  <si>
    <t>glohea08@evergreen.edu</t>
  </si>
  <si>
    <t>A00013222</t>
  </si>
  <si>
    <t>Hale</t>
  </si>
  <si>
    <t>Brittany</t>
  </si>
  <si>
    <t>halbri03@evergreen.edu</t>
  </si>
  <si>
    <t>A00015935</t>
  </si>
  <si>
    <t>Hammen</t>
  </si>
  <si>
    <t>Catherine</t>
  </si>
  <si>
    <t>hammenc@evergreen.edu</t>
  </si>
  <si>
    <t>A00239729</t>
  </si>
  <si>
    <t>Harris</t>
  </si>
  <si>
    <t>Susan</t>
  </si>
  <si>
    <t>harriss@evergreen.edu</t>
  </si>
  <si>
    <t>A00246066</t>
  </si>
  <si>
    <t>Hayashi-Saguil</t>
  </si>
  <si>
    <t>Yokiko</t>
  </si>
  <si>
    <t>hayyok01@evergreen.edu</t>
  </si>
  <si>
    <t>A</t>
  </si>
  <si>
    <t>A00275170</t>
  </si>
  <si>
    <t>Henderson</t>
  </si>
  <si>
    <t>Hunter</t>
  </si>
  <si>
    <t>henhun23@evergreen.edu</t>
  </si>
  <si>
    <t>A00377093</t>
  </si>
  <si>
    <t>Herzog</t>
  </si>
  <si>
    <t>Lisa</t>
  </si>
  <si>
    <t>herlis13@evergreen.edu</t>
  </si>
  <si>
    <t>A00340078</t>
  </si>
  <si>
    <t>House</t>
  </si>
  <si>
    <t>Natasha</t>
  </si>
  <si>
    <t>hounat13@evergreen.edu</t>
  </si>
  <si>
    <t>A00351974</t>
  </si>
  <si>
    <t>Hruska</t>
  </si>
  <si>
    <t>Rhianna</t>
  </si>
  <si>
    <t>hrurhi22@evergreen.edu</t>
  </si>
  <si>
    <t>A00362953</t>
  </si>
  <si>
    <t>Irvin</t>
  </si>
  <si>
    <t>Joseph</t>
  </si>
  <si>
    <t>irvjos04@evergreen.edu</t>
  </si>
  <si>
    <t>A00374021</t>
  </si>
  <si>
    <t>Isakson</t>
  </si>
  <si>
    <t>Linda</t>
  </si>
  <si>
    <t>isalin26@evergreen.edu</t>
  </si>
  <si>
    <t>James</t>
  </si>
  <si>
    <t>A00396654</t>
  </si>
  <si>
    <t>Jamison</t>
  </si>
  <si>
    <t>Rachel</t>
  </si>
  <si>
    <t>jamrac17@evergreen.edu</t>
  </si>
  <si>
    <t>A00374120</t>
  </si>
  <si>
    <t>Johnson</t>
  </si>
  <si>
    <t>William</t>
  </si>
  <si>
    <t>johwil16@evergreen.edu</t>
  </si>
  <si>
    <t>A00396658</t>
  </si>
  <si>
    <t>Keith</t>
  </si>
  <si>
    <t>Ryan</t>
  </si>
  <si>
    <t>keirya23@evergreen.edu</t>
  </si>
  <si>
    <t>A00374132</t>
  </si>
  <si>
    <t>Kendig</t>
  </si>
  <si>
    <t>Megan</t>
  </si>
  <si>
    <t>kenmeg16@evergreen.edu</t>
  </si>
  <si>
    <t>A00145962</t>
  </si>
  <si>
    <t>Keogh</t>
  </si>
  <si>
    <t>Kevin</t>
  </si>
  <si>
    <t>keokev01@evergreen.edu</t>
  </si>
  <si>
    <t>A00376314</t>
  </si>
  <si>
    <t>Klasell</t>
  </si>
  <si>
    <t>Shannon</t>
  </si>
  <si>
    <t>klasha29@evergreen.edu</t>
  </si>
  <si>
    <t>A00228169</t>
  </si>
  <si>
    <t>Kollar</t>
  </si>
  <si>
    <t>Amy</t>
  </si>
  <si>
    <t>kolamy06@evergreen.edu</t>
  </si>
  <si>
    <t>A00374135</t>
  </si>
  <si>
    <t>Kolodziejski</t>
  </si>
  <si>
    <t>Seth</t>
  </si>
  <si>
    <t>kolset10@evergreen.edu</t>
  </si>
  <si>
    <t>A00275176</t>
  </si>
  <si>
    <t>Kronenberg</t>
  </si>
  <si>
    <t>Lea</t>
  </si>
  <si>
    <t>krolea11@evergreen.edu</t>
  </si>
  <si>
    <t>A00268855</t>
  </si>
  <si>
    <t>Lamb</t>
  </si>
  <si>
    <t>lamash26@evergreen.edu</t>
  </si>
  <si>
    <t>A00305876</t>
  </si>
  <si>
    <t>Larson</t>
  </si>
  <si>
    <t>Tara</t>
  </si>
  <si>
    <t>lartar14@evergreen.edu</t>
  </si>
  <si>
    <t>A00373215</t>
  </si>
  <si>
    <t>Libby</t>
  </si>
  <si>
    <t>libjam02@evergreen.edu</t>
  </si>
  <si>
    <t>A00374144</t>
  </si>
  <si>
    <t>Lindley</t>
  </si>
  <si>
    <t>David</t>
  </si>
  <si>
    <t>lindav26@evergreen.edu</t>
  </si>
  <si>
    <t>A00368840</t>
  </si>
  <si>
    <t>Luft</t>
  </si>
  <si>
    <t>Levi</t>
  </si>
  <si>
    <t>luflev19@evergreen.edu</t>
  </si>
  <si>
    <t>A00312658</t>
  </si>
  <si>
    <t>Lynam</t>
  </si>
  <si>
    <t>lyneri10@evergreen.edu</t>
  </si>
  <si>
    <t>A00352930</t>
  </si>
  <si>
    <t>Machado</t>
  </si>
  <si>
    <t>Jennica</t>
  </si>
  <si>
    <t>macjen29@evergreen.edu</t>
  </si>
  <si>
    <t>A00146789</t>
  </si>
  <si>
    <t>Maples</t>
  </si>
  <si>
    <t>Maureen</t>
  </si>
  <si>
    <t>mapmau07@evergreen.edu</t>
  </si>
  <si>
    <t>A00031050</t>
  </si>
  <si>
    <t>Martin</t>
  </si>
  <si>
    <t>marjam16@evergreen.edu</t>
  </si>
  <si>
    <t>A00374050</t>
  </si>
  <si>
    <t>Matthias</t>
  </si>
  <si>
    <t>Martha</t>
  </si>
  <si>
    <t>matmar11@evergreen.edu</t>
  </si>
  <si>
    <t>A00373143</t>
  </si>
  <si>
    <t>McCluskey</t>
  </si>
  <si>
    <t>Ava</t>
  </si>
  <si>
    <t>mccava16@evergreen.edu</t>
  </si>
  <si>
    <t>Andrew</t>
  </si>
  <si>
    <t>A00397720</t>
  </si>
  <si>
    <t>Milletary</t>
  </si>
  <si>
    <t>miljam06@evergreen.edu</t>
  </si>
  <si>
    <t>A00153705</t>
  </si>
  <si>
    <t>Montermini</t>
  </si>
  <si>
    <t>Justin</t>
  </si>
  <si>
    <t>monjus21@evergreen.edu</t>
  </si>
  <si>
    <t>A00127626</t>
  </si>
  <si>
    <t>Moore</t>
  </si>
  <si>
    <t>Charles</t>
  </si>
  <si>
    <t>moocha03@evergreen.edu</t>
  </si>
  <si>
    <t>A00309946</t>
  </si>
  <si>
    <t>mooeri03@evergreen.edu</t>
  </si>
  <si>
    <t>A00103447</t>
  </si>
  <si>
    <t>Mosesly</t>
  </si>
  <si>
    <t>Korbett</t>
  </si>
  <si>
    <t>moskor21@evergreen.edu</t>
  </si>
  <si>
    <t>A00153196</t>
  </si>
  <si>
    <t>Mountain</t>
  </si>
  <si>
    <t>Daniel</t>
  </si>
  <si>
    <t>moudan29@evergreen.edu</t>
  </si>
  <si>
    <t>A00396678</t>
  </si>
  <si>
    <t>Mullen</t>
  </si>
  <si>
    <t>Karen</t>
  </si>
  <si>
    <t>mulkar22@evergreen.edu</t>
  </si>
  <si>
    <t>Melissa</t>
  </si>
  <si>
    <t>A00306674</t>
  </si>
  <si>
    <t>Overbey</t>
  </si>
  <si>
    <t>Jason</t>
  </si>
  <si>
    <t>ovejas04@evergreen.edu</t>
  </si>
  <si>
    <t>Michael</t>
  </si>
  <si>
    <t>Perez</t>
  </si>
  <si>
    <t>A00345877</t>
  </si>
  <si>
    <t>Vincent</t>
  </si>
  <si>
    <t>pervin28@evergreen.edu</t>
  </si>
  <si>
    <t>A00269558</t>
  </si>
  <si>
    <t>Pieper</t>
  </si>
  <si>
    <t>Emily</t>
  </si>
  <si>
    <t>piepere@evergreen.edu</t>
  </si>
  <si>
    <t>A00369043</t>
  </si>
  <si>
    <t>Pitrof</t>
  </si>
  <si>
    <t>Yvonne</t>
  </si>
  <si>
    <t>pityvo22@evergreen.edu</t>
  </si>
  <si>
    <t>A00396680</t>
  </si>
  <si>
    <t>Pocklington</t>
  </si>
  <si>
    <t>Anne</t>
  </si>
  <si>
    <t>pocann08@evergreen.edu</t>
  </si>
  <si>
    <t>A00137010</t>
  </si>
  <si>
    <t>Porter</t>
  </si>
  <si>
    <t>porsam25@evergreen.edu</t>
  </si>
  <si>
    <t>A00352535</t>
  </si>
  <si>
    <t>Powell</t>
  </si>
  <si>
    <t>Amber</t>
  </si>
  <si>
    <t>powamb15@evergreen.edu</t>
  </si>
  <si>
    <t>A00237846</t>
  </si>
  <si>
    <t>Radtke</t>
  </si>
  <si>
    <t>Galen</t>
  </si>
  <si>
    <t>radgal12@evergreen.edu</t>
  </si>
  <si>
    <t>A00396104</t>
  </si>
  <si>
    <t>Roberts</t>
  </si>
  <si>
    <t>roband14@evergreen.edu</t>
  </si>
  <si>
    <t>A00396109</t>
  </si>
  <si>
    <t>Romero</t>
  </si>
  <si>
    <t>Amanda</t>
  </si>
  <si>
    <t>romama10@evergreen.edu</t>
  </si>
  <si>
    <t>A00277629</t>
  </si>
  <si>
    <t>Rose</t>
  </si>
  <si>
    <t>Julia</t>
  </si>
  <si>
    <t>roseju14@evergreen.edu</t>
  </si>
  <si>
    <t>A00361259</t>
  </si>
  <si>
    <t>Rosenberg</t>
  </si>
  <si>
    <t>rosenbem@evergreen.edu</t>
  </si>
  <si>
    <t>A00396551</t>
  </si>
  <si>
    <t>Rosso</t>
  </si>
  <si>
    <t>Sara</t>
  </si>
  <si>
    <t>rossar27@evergreen.edu</t>
  </si>
  <si>
    <t>A00056013</t>
  </si>
  <si>
    <t>Rush</t>
  </si>
  <si>
    <t>Elizabeth</t>
  </si>
  <si>
    <t>rushe@evergreen.edu</t>
  </si>
  <si>
    <t>A00332175</t>
  </si>
  <si>
    <t>Rynne</t>
  </si>
  <si>
    <t>Jeanne</t>
  </si>
  <si>
    <t>rynnej@evergreen.edu</t>
  </si>
  <si>
    <t>A00362018</t>
  </si>
  <si>
    <t>Sanchez-Reed</t>
  </si>
  <si>
    <t>Marisa</t>
  </si>
  <si>
    <t>sanmar26@evergreen.edu</t>
  </si>
  <si>
    <t>A00372732</t>
  </si>
  <si>
    <t>Schrader</t>
  </si>
  <si>
    <t>Niklas</t>
  </si>
  <si>
    <t>A00354616</t>
  </si>
  <si>
    <t>Shepherd</t>
  </si>
  <si>
    <t>Lianna</t>
  </si>
  <si>
    <t>shelia06@evergreen.edu</t>
  </si>
  <si>
    <t>A00343322</t>
  </si>
  <si>
    <t>Shiferaw</t>
  </si>
  <si>
    <t>Belete</t>
  </si>
  <si>
    <t>shibel12@evergreen.edu</t>
  </si>
  <si>
    <t>A00373632</t>
  </si>
  <si>
    <t>Shitik</t>
  </si>
  <si>
    <t>Alesya</t>
  </si>
  <si>
    <t>shiale15@evergreen.edu</t>
  </si>
  <si>
    <t>A00373845</t>
  </si>
  <si>
    <t>Silagi</t>
  </si>
  <si>
    <t>silmic19@evergreen.edu</t>
  </si>
  <si>
    <t>A00396810</t>
  </si>
  <si>
    <t>Siloi</t>
  </si>
  <si>
    <t>Shirley</t>
  </si>
  <si>
    <t>silshi21@evergreen.edu</t>
  </si>
  <si>
    <t>A00396552</t>
  </si>
  <si>
    <t>Singh</t>
  </si>
  <si>
    <t>Priya</t>
  </si>
  <si>
    <t>sinpri28@evergreen.edu</t>
  </si>
  <si>
    <t>A00094240</t>
  </si>
  <si>
    <t>Sippel</t>
  </si>
  <si>
    <t>sipchr09@evergreen.edu</t>
  </si>
  <si>
    <t>A00369194</t>
  </si>
  <si>
    <t>Smith</t>
  </si>
  <si>
    <t>Whitney</t>
  </si>
  <si>
    <t>smithw@evergreen.edu</t>
  </si>
  <si>
    <t>A00324590</t>
  </si>
  <si>
    <t>Somerville</t>
  </si>
  <si>
    <t>Tyrone</t>
  </si>
  <si>
    <t>somtyr23@evergreen.edu</t>
  </si>
  <si>
    <t>A00219687</t>
  </si>
  <si>
    <t>Stamey</t>
  </si>
  <si>
    <t>stamar01@evergreen.edu</t>
  </si>
  <si>
    <t>A00083569</t>
  </si>
  <si>
    <t>Stewart</t>
  </si>
  <si>
    <t>steamb20@evergreen.edu</t>
  </si>
  <si>
    <t>A00305138</t>
  </si>
  <si>
    <t>Stone</t>
  </si>
  <si>
    <t>Rhonda</t>
  </si>
  <si>
    <t>storho04@evergreen.edu</t>
  </si>
  <si>
    <t>A00331182</t>
  </si>
  <si>
    <t>Sullivan</t>
  </si>
  <si>
    <t>Jean</t>
  </si>
  <si>
    <t>sullivaj@evergreen.edu</t>
  </si>
  <si>
    <t>A00377538</t>
  </si>
  <si>
    <t>Takahashi</t>
  </si>
  <si>
    <t>Kiriko</t>
  </si>
  <si>
    <t>takkir08@evergreen.edu</t>
  </si>
  <si>
    <t>A00305782</t>
  </si>
  <si>
    <t>Tate</t>
  </si>
  <si>
    <t>Edith</t>
  </si>
  <si>
    <t>tatedi02@evergreen.edu</t>
  </si>
  <si>
    <t>A00105840</t>
  </si>
  <si>
    <t>Thieme</t>
  </si>
  <si>
    <t>Diana</t>
  </si>
  <si>
    <t>thidia07@evergreen.edu</t>
  </si>
  <si>
    <t>A00373225</t>
  </si>
  <si>
    <t>Tushabe</t>
  </si>
  <si>
    <t>Sanyu</t>
  </si>
  <si>
    <t>tussan23@evergreen.edu</t>
  </si>
  <si>
    <t>A00396843</t>
  </si>
  <si>
    <t>Vukonich</t>
  </si>
  <si>
    <t>Nicole</t>
  </si>
  <si>
    <t>vuknic27@evergreen.edu</t>
  </si>
  <si>
    <t>A00098205</t>
  </si>
  <si>
    <t>Wagnitz</t>
  </si>
  <si>
    <t>Isaac</t>
  </si>
  <si>
    <t>wagisa25@evergreen.edu</t>
  </si>
  <si>
    <t>A00078867</t>
  </si>
  <si>
    <t>Watson</t>
  </si>
  <si>
    <t>Leslie</t>
  </si>
  <si>
    <t>watles02@evergreen.edu</t>
  </si>
  <si>
    <t>A00396844</t>
  </si>
  <si>
    <t>West</t>
  </si>
  <si>
    <t>Matthew</t>
  </si>
  <si>
    <t>wesmat18@evergreen.edu</t>
  </si>
  <si>
    <t>A00304186</t>
  </si>
  <si>
    <t>White</t>
  </si>
  <si>
    <t>Melanie</t>
  </si>
  <si>
    <t>whimel11@evergreen.edu</t>
  </si>
  <si>
    <t>A00309523</t>
  </si>
  <si>
    <t>Williams</t>
  </si>
  <si>
    <t>wilder24@evergreen.edu</t>
  </si>
  <si>
    <t>A00385877</t>
  </si>
  <si>
    <t>Wolfe</t>
  </si>
  <si>
    <t>Tyler</t>
  </si>
  <si>
    <t>woltyl03@evergreen.edu</t>
  </si>
  <si>
    <t>A00108956</t>
  </si>
  <si>
    <t>Woodall</t>
  </si>
  <si>
    <t>woomel25@evergreen.edu</t>
  </si>
  <si>
    <t>A00208239</t>
  </si>
  <si>
    <t>Wukasch</t>
  </si>
  <si>
    <t>Christopher</t>
  </si>
  <si>
    <t>wukchr08@evergreen.edu</t>
  </si>
  <si>
    <t>A00351957</t>
  </si>
  <si>
    <t>Zimmerman</t>
  </si>
  <si>
    <t>zimjas31@evergreen.edu</t>
  </si>
  <si>
    <t>A00352847</t>
  </si>
  <si>
    <t>Zuehl-Miller</t>
  </si>
  <si>
    <t>zuejes21@evergreen.edu</t>
  </si>
  <si>
    <t>Resaon not considering</t>
  </si>
  <si>
    <t>NCR in ATPS</t>
  </si>
  <si>
    <t>Hyogo</t>
  </si>
  <si>
    <t>not reg for Sp17</t>
  </si>
  <si>
    <t>TESC staff</t>
  </si>
  <si>
    <t>not reg for Core or Cap</t>
  </si>
  <si>
    <t>In Sp17 Core or Cap?</t>
  </si>
  <si>
    <t>Cap</t>
  </si>
  <si>
    <t>Gwen</t>
  </si>
  <si>
    <t>Jesi</t>
  </si>
  <si>
    <t>Core</t>
  </si>
  <si>
    <t>Talib</t>
  </si>
  <si>
    <t>Award Amounts</t>
  </si>
  <si>
    <t>EFGA = need</t>
  </si>
  <si>
    <t>TW = merit + need</t>
  </si>
  <si>
    <t>Avg</t>
  </si>
  <si>
    <t>Tops</t>
  </si>
  <si>
    <t>F16</t>
  </si>
  <si>
    <t>W17</t>
  </si>
  <si>
    <t>Sam</t>
  </si>
  <si>
    <t>Violet</t>
  </si>
  <si>
    <t>Cris</t>
  </si>
  <si>
    <t>Fac rating of 4 in Core</t>
  </si>
  <si>
    <t>P/T (3/4 time) or F/T (1.0)</t>
  </si>
  <si>
    <t>Rationale</t>
  </si>
  <si>
    <t>x6</t>
  </si>
  <si>
    <t>x4</t>
  </si>
  <si>
    <t>x5</t>
  </si>
  <si>
    <t>EFGA: high need</t>
  </si>
  <si>
    <t>2015-16</t>
  </si>
  <si>
    <t>2016-17</t>
  </si>
  <si>
    <t>category</t>
  </si>
  <si>
    <t>registered</t>
  </si>
  <si>
    <t>start term</t>
  </si>
  <si>
    <t>eligible</t>
  </si>
  <si>
    <t>fafsa rec'd</t>
  </si>
  <si>
    <t>Ontime =3/1</t>
  </si>
  <si>
    <t>cost of education (COE)</t>
  </si>
  <si>
    <t>offer</t>
  </si>
  <si>
    <t>family contribution (FC)</t>
  </si>
  <si>
    <t>COE-FC</t>
  </si>
  <si>
    <t>waivers</t>
  </si>
  <si>
    <t>evergreen need grant</t>
  </si>
  <si>
    <t>other awards</t>
  </si>
  <si>
    <t>Resident Graduate</t>
  </si>
  <si>
    <t>Y</t>
  </si>
  <si>
    <t>AS</t>
  </si>
  <si>
    <t>2016-02-22</t>
  </si>
  <si>
    <t>O</t>
  </si>
  <si>
    <t>MPA Tuition Waiver-STWMPA-  $1863</t>
  </si>
  <si>
    <t/>
  </si>
  <si>
    <t>2016-01-26</t>
  </si>
  <si>
    <t>TESC Foundation Fellowships-GRFDN-  $600</t>
  </si>
  <si>
    <t>2016-01-22</t>
  </si>
  <si>
    <t>2016-02-03</t>
  </si>
  <si>
    <t>TESC Foundation Fellowships-GRFDN-  $1410</t>
  </si>
  <si>
    <t>2016-02-05</t>
  </si>
  <si>
    <t>Soule Family Fellowship-SOULE-  $733</t>
  </si>
  <si>
    <t>2016-02-04</t>
  </si>
  <si>
    <t>No FAFSA</t>
  </si>
  <si>
    <t>2016-01-07</t>
  </si>
  <si>
    <t>MPA Tuition Waiver-STWMPA-  $1500</t>
  </si>
  <si>
    <t>2016-02-26</t>
  </si>
  <si>
    <t>TESC Endowment Fellowships-GREND-  $1950</t>
  </si>
  <si>
    <t>2016-02-17</t>
  </si>
  <si>
    <t>2016-02-09</t>
  </si>
  <si>
    <t>2016-01-14</t>
  </si>
  <si>
    <t>MPA Tuition Waiver-STWMPA-  $2200</t>
  </si>
  <si>
    <t>2016-04-01</t>
  </si>
  <si>
    <t>L</t>
  </si>
  <si>
    <t>2016-09-23</t>
  </si>
  <si>
    <t>2016-02-11</t>
  </si>
  <si>
    <t>MPA Tuition Waiver-STWMPA-  $600</t>
  </si>
  <si>
    <t>2016-02-23</t>
  </si>
  <si>
    <t>MPA Tuition Waiver-STWMPA-  $1200</t>
  </si>
  <si>
    <t>TESC Endowment Fellowships-GREND-  $660, John Walker Fellowship-WALKER-  $400</t>
  </si>
  <si>
    <t>Non-Resident Graduate</t>
  </si>
  <si>
    <t>2016-04-07</t>
  </si>
  <si>
    <t>2016-02-12</t>
  </si>
  <si>
    <t>2016-02-02</t>
  </si>
  <si>
    <t>2016-02-29</t>
  </si>
  <si>
    <t>2016-02-16</t>
  </si>
  <si>
    <t>TESC Endowment Fellowships-GREND-  $600, TESC Foundation Fellowships-GRFDN-  $600</t>
  </si>
  <si>
    <t>2016-02-08</t>
  </si>
  <si>
    <t>Alumni Scholarship-ALUM-  $1000, TESC Endowment Fellowships-GREND-  $600</t>
  </si>
  <si>
    <t>2016-02-01</t>
  </si>
  <si>
    <t>2016-02-19</t>
  </si>
  <si>
    <t>MPA Tuition Waiver-STWMPA-  $4000</t>
  </si>
  <si>
    <t>2016-03-09</t>
  </si>
  <si>
    <t>2016-01-25</t>
  </si>
  <si>
    <t>Veteran Waiver-VWVR-  $3832</t>
  </si>
  <si>
    <t>2016-02-25</t>
  </si>
  <si>
    <t>2016-03-07</t>
  </si>
  <si>
    <t>2016-09-14</t>
  </si>
  <si>
    <t>2016-01-28</t>
  </si>
  <si>
    <t>2016-03-01</t>
  </si>
  <si>
    <t>TESC Foundation Fellowships-GRFDN-  $1020</t>
  </si>
  <si>
    <t>2016-01-27</t>
  </si>
  <si>
    <t>2016-03-02</t>
  </si>
  <si>
    <t>2016-01-11</t>
  </si>
  <si>
    <t>TESC Endowment Fellowships-GREND-  $780, John Walker Fellowship-WALKER-  $733</t>
  </si>
  <si>
    <t>2016-08-12</t>
  </si>
  <si>
    <t>MPA Tuition Waiver-STWMPA-  $1000</t>
  </si>
  <si>
    <t>Disputed Graduate</t>
  </si>
  <si>
    <t>2016-04-05</t>
  </si>
  <si>
    <t>2016-08-18</t>
  </si>
  <si>
    <t>MPA Tuition Waiver-STWMPA-  $2700</t>
  </si>
  <si>
    <t>Veteran Waiver-VWVR-  $4469</t>
  </si>
  <si>
    <t>2016-01-04</t>
  </si>
  <si>
    <t>2016-01-19</t>
  </si>
  <si>
    <t>MPA waiver amounts</t>
  </si>
  <si>
    <t>MPA award total</t>
  </si>
  <si>
    <t>other awards amounts</t>
  </si>
  <si>
    <t>ENG + MPA awards</t>
  </si>
  <si>
    <t>merit + need</t>
  </si>
  <si>
    <t>need</t>
  </si>
  <si>
    <t>TW</t>
  </si>
  <si>
    <t>EFGA</t>
  </si>
  <si>
    <t>2nd round award total</t>
  </si>
  <si>
    <t>Email sent</t>
  </si>
  <si>
    <t>Comments</t>
  </si>
  <si>
    <t>2016-17 Leftover/2nd Round FA Awarding</t>
  </si>
  <si>
    <t>April 2017</t>
  </si>
  <si>
    <t>-Can you afford a family contribution to pay for Core/Capstone (6 credits per quarter) = $7,357 per year</t>
  </si>
  <si>
    <t>Ability to pay = FC + (ENG + MPA awards)</t>
  </si>
  <si>
    <t>Total Basic Cost P/T (Res = 7,357, Nonres = 14,892) - Ability to Pay</t>
  </si>
  <si>
    <t>Max</t>
  </si>
  <si>
    <t>Res</t>
  </si>
  <si>
    <t>Nonres</t>
  </si>
  <si>
    <t>Tuition &amp; fees for 6 credits</t>
  </si>
  <si>
    <t>17 people qualify</t>
  </si>
  <si>
    <t>Reasonable awards</t>
  </si>
  <si>
    <t>-1/3 of 6 credits</t>
  </si>
  <si>
    <t>-30% of 6 credits (approx)</t>
  </si>
  <si>
    <t>-Segment into 2 need tiers, add "bumps" for tops</t>
  </si>
  <si>
    <t>--Top segment = 9</t>
  </si>
  <si>
    <t>--2nd segment = 8</t>
  </si>
  <si>
    <t>Remaining</t>
  </si>
  <si>
    <t>New Total MPA awards</t>
  </si>
  <si>
    <t>New ENG + MPA awards</t>
  </si>
  <si>
    <t>NEW Ability to pay = FC + (ENG + MPA awards)</t>
  </si>
  <si>
    <t>NEW Total Basic Cost P/T (Res = 7,357, Nonres = 14,892) - Ability to Pay</t>
  </si>
  <si>
    <t>-Consider after awarding TW</t>
  </si>
  <si>
    <t>TW: 1-1-2 Tops</t>
  </si>
  <si>
    <t>TW: 1-1-1 Top</t>
  </si>
  <si>
    <t>TW: 1-1-1 lower need</t>
  </si>
  <si>
    <t>Rationale 2015-16</t>
  </si>
  <si>
    <t>both awards</t>
  </si>
  <si>
    <t xml:space="preserve">-Get nonres up to 25% from </t>
  </si>
  <si>
    <t>-25% of 6  credits (approx)</t>
  </si>
  <si>
    <t>-25% of 6 credits for res</t>
  </si>
  <si>
    <t>schnik11@evergreen.edu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</si>
</sst>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E4FEC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10" xfId="0" applyBorder="1"/>
    <xf numFmtId="0" fontId="0" fillId="35" borderId="10" xfId="0" applyFill="1" applyBorder="1"/>
    <xf numFmtId="0" fontId="0" fillId="34" borderId="10" xfId="0" applyFill="1" applyBorder="1"/>
    <xf numFmtId="0" fontId="0" fillId="33" borderId="10" xfId="0" applyFill="1" applyBorder="1" applyAlignment="1">
      <alignment wrapText="1"/>
    </xf>
    <xf numFmtId="0" fontId="0" fillId="36" borderId="10" xfId="0" applyFill="1" applyBorder="1"/>
    <xf numFmtId="0" fontId="18" fillId="0" borderId="0" xfId="0" applyFont="1"/>
    <xf numFmtId="0" fontId="18" fillId="37" borderId="10" xfId="0" applyFont="1" applyFill="1" applyBorder="1" applyAlignment="1">
      <alignment wrapText="1"/>
    </xf>
    <xf numFmtId="0" fontId="0" fillId="37" borderId="10" xfId="0" applyFont="1" applyFill="1" applyBorder="1" applyAlignment="1">
      <alignment wrapText="1"/>
    </xf>
    <xf numFmtId="0" fontId="19" fillId="35" borderId="10" xfId="0" applyFont="1" applyFill="1" applyBorder="1"/>
    <xf numFmtId="2" fontId="0" fillId="33" borderId="10" xfId="0" applyNumberFormat="1" applyFill="1" applyBorder="1" applyAlignment="1">
      <alignment wrapText="1"/>
    </xf>
    <xf numFmtId="2" fontId="0" fillId="0" borderId="10" xfId="0" applyNumberFormat="1" applyBorder="1"/>
    <xf numFmtId="2" fontId="0" fillId="34" borderId="10" xfId="0" applyNumberFormat="1" applyFill="1" applyBorder="1"/>
    <xf numFmtId="0" fontId="0" fillId="0" borderId="11" xfId="0" applyBorder="1"/>
    <xf numFmtId="0" fontId="0" fillId="0" borderId="10" xfId="0" quotePrefix="1" applyBorder="1"/>
    <xf numFmtId="0" fontId="0" fillId="0" borderId="0" xfId="0" applyBorder="1"/>
    <xf numFmtId="0" fontId="0" fillId="0" borderId="0" xfId="0" applyBorder="1" applyAlignment="1"/>
    <xf numFmtId="0" fontId="0" fillId="38" borderId="11" xfId="0" applyFill="1" applyBorder="1" applyAlignment="1">
      <alignment wrapText="1"/>
    </xf>
    <xf numFmtId="0" fontId="0" fillId="34" borderId="0" xfId="0" applyFill="1"/>
    <xf numFmtId="0" fontId="18" fillId="35" borderId="10" xfId="0" applyFont="1" applyFill="1" applyBorder="1" applyAlignment="1">
      <alignment wrapText="1"/>
    </xf>
    <xf numFmtId="6" fontId="0" fillId="35" borderId="10" xfId="0" applyNumberFormat="1" applyFont="1" applyFill="1" applyBorder="1" applyAlignment="1">
      <alignment wrapText="1"/>
    </xf>
    <xf numFmtId="0" fontId="0" fillId="39" borderId="10" xfId="0" applyFill="1" applyBorder="1"/>
    <xf numFmtId="0" fontId="0" fillId="37" borderId="10" xfId="0" applyFill="1" applyBorder="1" applyAlignment="1">
      <alignment wrapText="1"/>
    </xf>
    <xf numFmtId="0" fontId="20" fillId="0" borderId="10" xfId="0" applyFont="1" applyBorder="1"/>
    <xf numFmtId="17" fontId="20" fillId="0" borderId="10" xfId="0" quotePrefix="1" applyNumberFormat="1" applyFont="1" applyBorder="1"/>
    <xf numFmtId="0" fontId="0" fillId="0" borderId="12" xfId="0" applyFill="1" applyBorder="1"/>
    <xf numFmtId="0" fontId="0" fillId="0" borderId="10" xfId="0" applyFill="1" applyBorder="1"/>
    <xf numFmtId="0" fontId="0" fillId="0" borderId="12" xfId="0" applyBorder="1"/>
    <xf numFmtId="0" fontId="0" fillId="0" borderId="0" xfId="0" applyFill="1" applyBorder="1"/>
    <xf numFmtId="0" fontId="0" fillId="36" borderId="0" xfId="0" applyFill="1" applyBorder="1"/>
    <xf numFmtId="0" fontId="0" fillId="40" borderId="10" xfId="0" applyFill="1" applyBorder="1"/>
    <xf numFmtId="2" fontId="0" fillId="40" borderId="10" xfId="0" applyNumberFormat="1" applyFill="1" applyBorder="1"/>
    <xf numFmtId="0" fontId="0" fillId="40" borderId="0" xfId="0" applyFill="1" applyBorder="1"/>
    <xf numFmtId="0" fontId="0" fillId="41" borderId="10" xfId="0" applyFill="1" applyBorder="1"/>
    <xf numFmtId="2" fontId="0" fillId="41" borderId="10" xfId="0" applyNumberFormat="1" applyFill="1" applyBorder="1"/>
    <xf numFmtId="0" fontId="19" fillId="41" borderId="10" xfId="0" applyFont="1" applyFill="1" applyBorder="1"/>
    <xf numFmtId="0" fontId="20" fillId="41" borderId="10" xfId="0" applyFont="1" applyFill="1" applyBorder="1"/>
    <xf numFmtId="0" fontId="0" fillId="0" borderId="13" xfId="0" applyBorder="1"/>
    <xf numFmtId="0" fontId="0" fillId="37" borderId="10" xfId="0" quotePrefix="1" applyFont="1" applyFill="1" applyBorder="1" applyAlignment="1">
      <alignment wrapText="1"/>
    </xf>
    <xf numFmtId="0" fontId="0" fillId="42" borderId="10" xfId="0" applyFill="1" applyBorder="1"/>
    <xf numFmtId="0" fontId="0" fillId="0" borderId="0" xfId="0" quotePrefix="1"/>
    <xf numFmtId="0" fontId="0" fillId="43" borderId="10" xfId="0" applyFill="1" applyBorder="1"/>
    <xf numFmtId="0" fontId="0" fillId="0" borderId="0" xfId="0" applyBorder="1" applyAlignment="1">
      <alignment horizontal="center"/>
    </xf>
    <xf numFmtId="0" fontId="0" fillId="0" borderId="0" xfId="0" quotePrefix="1" applyBorder="1"/>
    <xf numFmtId="0" fontId="0" fillId="40" borderId="13" xfId="0" applyFill="1" applyBorder="1"/>
    <xf numFmtId="2" fontId="0" fillId="40" borderId="13" xfId="0" applyNumberFormat="1" applyFill="1" applyBorder="1"/>
    <xf numFmtId="0" fontId="0" fillId="43" borderId="13" xfId="0" applyFill="1" applyBorder="1"/>
    <xf numFmtId="0" fontId="21" fillId="41" borderId="10" xfId="42" applyFill="1" applyBorder="1"/>
    <xf numFmtId="14" fontId="0" fillId="41" borderId="10" xfId="0" applyNumberFormat="1" applyFill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E4FEC2"/>
      <color rgb="FFE0FFC1"/>
      <color rgb="FFCCFF99"/>
      <color rgb="FFEEFFDD"/>
      <color rgb="FFFFFF99"/>
      <color rgb="FFFF75AD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chnik11@evergreen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31"/>
  <sheetViews>
    <sheetView tabSelected="1" workbookViewId="0">
      <pane xSplit="4" ySplit="9" topLeftCell="AI10" activePane="bottomRight" state="frozen"/>
      <selection pane="topRight" activeCell="F1" sqref="F1"/>
      <selection pane="bottomLeft" activeCell="A2" sqref="A2"/>
      <selection pane="bottomRight" activeCell="AP11" sqref="AP11:AP29"/>
    </sheetView>
  </sheetViews>
  <sheetFormatPr defaultRowHeight="12.75" x14ac:dyDescent="0.2"/>
  <cols>
    <col min="1" max="1" width="13" style="1" customWidth="1"/>
    <col min="2" max="2" width="12.28515625" style="1" customWidth="1"/>
    <col min="3" max="3" width="11.5703125" style="1" customWidth="1"/>
    <col min="4" max="4" width="20.85546875" style="1" customWidth="1"/>
    <col min="5" max="5" width="4.7109375" style="1" customWidth="1"/>
    <col min="6" max="6" width="6.140625" style="11" customWidth="1"/>
    <col min="7" max="7" width="0" style="1" hidden="1" customWidth="1"/>
    <col min="8" max="8" width="4.42578125" style="1" customWidth="1"/>
    <col min="9" max="9" width="0" style="1" hidden="1" customWidth="1"/>
    <col min="10" max="11" width="9.140625" style="1"/>
    <col min="12" max="12" width="5.140625" style="1" customWidth="1"/>
    <col min="13" max="13" width="5.42578125" style="1" customWidth="1"/>
    <col min="14" max="14" width="5.28515625" style="1" customWidth="1"/>
    <col min="15" max="15" width="6.28515625" style="1" customWidth="1"/>
    <col min="16" max="16" width="0" style="1" hidden="1" customWidth="1"/>
    <col min="17" max="17" width="4.28515625" style="1" hidden="1" customWidth="1"/>
    <col min="18" max="23" width="0" style="1" hidden="1" customWidth="1"/>
    <col min="24" max="25" width="9.140625" style="1"/>
    <col min="26" max="27" width="0" style="1" hidden="1" customWidth="1"/>
    <col min="28" max="33" width="9.140625" style="1"/>
    <col min="34" max="34" width="10.85546875" style="1" customWidth="1"/>
    <col min="35" max="40" width="9.140625" style="1"/>
    <col min="41" max="41" width="10.28515625" style="1" customWidth="1"/>
    <col min="42" max="42" width="9.140625" style="1"/>
    <col min="43" max="43" width="12.42578125" style="1" customWidth="1"/>
    <col min="44" max="16384" width="9.140625" style="1"/>
  </cols>
  <sheetData>
    <row r="1" spans="1:44" x14ac:dyDescent="0.2">
      <c r="A1" s="23" t="s">
        <v>565</v>
      </c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B1" s="13"/>
      <c r="AC1" s="13"/>
    </row>
    <row r="2" spans="1:44" x14ac:dyDescent="0.2">
      <c r="A2" s="24" t="s">
        <v>566</v>
      </c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B2" s="13"/>
      <c r="AC2" s="13"/>
    </row>
    <row r="3" spans="1:44" x14ac:dyDescent="0.2"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B3" s="13"/>
      <c r="AC3" s="13"/>
    </row>
    <row r="4" spans="1:44" x14ac:dyDescent="0.2">
      <c r="A4" s="14" t="s">
        <v>567</v>
      </c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B4" s="13"/>
      <c r="AC4" s="13"/>
    </row>
    <row r="5" spans="1:44" x14ac:dyDescent="0.2"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B5" s="13"/>
      <c r="AC5" s="13"/>
    </row>
    <row r="6" spans="1:44" x14ac:dyDescent="0.2"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B6" s="13"/>
      <c r="AC6" s="13"/>
    </row>
    <row r="7" spans="1:44" ht="25.5" x14ac:dyDescent="0.2"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B7" s="13"/>
      <c r="AC7" s="13"/>
      <c r="AI7" s="19" t="s">
        <v>558</v>
      </c>
      <c r="AJ7" s="19" t="s">
        <v>559</v>
      </c>
    </row>
    <row r="8" spans="1:44" x14ac:dyDescent="0.2"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B8" s="13"/>
      <c r="AC8" s="13"/>
      <c r="AI8" s="2" t="s">
        <v>560</v>
      </c>
      <c r="AJ8" s="2" t="s">
        <v>561</v>
      </c>
    </row>
    <row r="9" spans="1:44" s="4" customFormat="1" ht="108" customHeight="1" x14ac:dyDescent="0.2">
      <c r="A9" s="4" t="s">
        <v>1</v>
      </c>
      <c r="B9" s="4" t="s">
        <v>2</v>
      </c>
      <c r="C9" s="4" t="s">
        <v>3</v>
      </c>
      <c r="D9" s="4" t="s">
        <v>4</v>
      </c>
      <c r="E9" s="4" t="s">
        <v>5</v>
      </c>
      <c r="F9" s="10" t="s">
        <v>467</v>
      </c>
      <c r="G9" s="4" t="s">
        <v>6</v>
      </c>
      <c r="H9" s="4" t="s">
        <v>8</v>
      </c>
      <c r="I9" s="4" t="s">
        <v>9</v>
      </c>
      <c r="J9" s="4" t="s">
        <v>10</v>
      </c>
      <c r="K9" s="4" t="s">
        <v>450</v>
      </c>
      <c r="L9" s="8" t="s">
        <v>461</v>
      </c>
      <c r="M9" s="8" t="s">
        <v>462</v>
      </c>
      <c r="N9" s="7" t="s">
        <v>459</v>
      </c>
      <c r="O9" s="7" t="s">
        <v>460</v>
      </c>
      <c r="P9" s="17" t="s">
        <v>475</v>
      </c>
      <c r="Q9" s="17" t="s">
        <v>476</v>
      </c>
      <c r="R9" s="17" t="s">
        <v>477</v>
      </c>
      <c r="S9" s="17" t="s">
        <v>478</v>
      </c>
      <c r="T9" s="17" t="s">
        <v>479</v>
      </c>
      <c r="U9" s="17" t="s">
        <v>480</v>
      </c>
      <c r="V9" s="17" t="s">
        <v>481</v>
      </c>
      <c r="W9" s="17" t="s">
        <v>482</v>
      </c>
      <c r="X9" s="17" t="s">
        <v>483</v>
      </c>
      <c r="Y9" s="17" t="s">
        <v>484</v>
      </c>
      <c r="Z9" s="17" t="s">
        <v>485</v>
      </c>
      <c r="AA9" s="7" t="s">
        <v>554</v>
      </c>
      <c r="AB9" s="17" t="s">
        <v>486</v>
      </c>
      <c r="AC9" s="17" t="s">
        <v>487</v>
      </c>
      <c r="AD9" s="7" t="s">
        <v>556</v>
      </c>
      <c r="AE9" s="7" t="s">
        <v>555</v>
      </c>
      <c r="AF9" s="7" t="s">
        <v>557</v>
      </c>
      <c r="AG9" s="8" t="s">
        <v>568</v>
      </c>
      <c r="AH9" s="38" t="s">
        <v>569</v>
      </c>
      <c r="AI9" s="20">
        <v>8326</v>
      </c>
      <c r="AJ9" s="20">
        <v>1925</v>
      </c>
      <c r="AK9" s="7" t="s">
        <v>562</v>
      </c>
      <c r="AL9" s="8" t="s">
        <v>582</v>
      </c>
      <c r="AM9" s="8" t="s">
        <v>583</v>
      </c>
      <c r="AN9" s="8" t="s">
        <v>584</v>
      </c>
      <c r="AO9" s="38" t="s">
        <v>585</v>
      </c>
      <c r="AP9" s="7" t="s">
        <v>563</v>
      </c>
      <c r="AQ9" s="7" t="s">
        <v>564</v>
      </c>
      <c r="AR9" s="22"/>
    </row>
    <row r="10" spans="1:44" s="33" customFormat="1" ht="15.75" x14ac:dyDescent="0.25">
      <c r="A10" s="33" t="s">
        <v>159</v>
      </c>
      <c r="B10" s="33" t="s">
        <v>160</v>
      </c>
      <c r="C10" s="33" t="s">
        <v>161</v>
      </c>
      <c r="D10" s="33" t="s">
        <v>162</v>
      </c>
      <c r="E10" s="33">
        <v>8</v>
      </c>
      <c r="F10" s="34">
        <v>1</v>
      </c>
      <c r="G10" s="33">
        <v>90</v>
      </c>
      <c r="H10" s="35" t="s">
        <v>99</v>
      </c>
      <c r="I10" s="33" t="s">
        <v>17</v>
      </c>
      <c r="J10" s="33">
        <v>201710</v>
      </c>
      <c r="K10" s="33" t="s">
        <v>454</v>
      </c>
      <c r="L10" s="33">
        <v>1</v>
      </c>
      <c r="M10" s="33">
        <v>2</v>
      </c>
      <c r="N10" s="33">
        <f>SUM(L10,M10)/2</f>
        <v>1.5</v>
      </c>
      <c r="P10" s="36" t="s">
        <v>520</v>
      </c>
      <c r="Q10" s="36" t="s">
        <v>489</v>
      </c>
      <c r="R10" s="36">
        <v>201440</v>
      </c>
      <c r="S10" s="36" t="s">
        <v>490</v>
      </c>
      <c r="T10" s="36" t="s">
        <v>521</v>
      </c>
      <c r="U10" s="33" t="s">
        <v>513</v>
      </c>
      <c r="V10" s="36">
        <v>32193</v>
      </c>
      <c r="W10" s="36">
        <v>32193</v>
      </c>
      <c r="X10" s="36">
        <v>0</v>
      </c>
      <c r="Y10" s="33">
        <f>V10-X10</f>
        <v>32193</v>
      </c>
      <c r="Z10" s="36" t="s">
        <v>494</v>
      </c>
      <c r="AA10" s="36"/>
      <c r="AB10" s="36">
        <v>0</v>
      </c>
      <c r="AC10" s="36" t="s">
        <v>494</v>
      </c>
      <c r="AD10" s="36">
        <v>0</v>
      </c>
      <c r="AE10" s="33">
        <f>AA10+AD10</f>
        <v>0</v>
      </c>
      <c r="AF10" s="33">
        <f>AE10+AB10</f>
        <v>0</v>
      </c>
      <c r="AG10" s="33">
        <f>X10+AF10</f>
        <v>0</v>
      </c>
      <c r="AH10" s="33">
        <f>14892-AG10</f>
        <v>14892</v>
      </c>
      <c r="AI10" s="39">
        <v>826</v>
      </c>
      <c r="AJ10" s="39">
        <v>305</v>
      </c>
      <c r="AK10" s="33">
        <f>AI10+AJ10</f>
        <v>1131</v>
      </c>
      <c r="AL10" s="33">
        <f>AE10+AI10+AJ10</f>
        <v>1131</v>
      </c>
      <c r="AM10" s="33">
        <f>AL10+AB10</f>
        <v>1131</v>
      </c>
      <c r="AN10" s="33">
        <f>X10+AM10</f>
        <v>1131</v>
      </c>
      <c r="AO10" s="33">
        <f>14892-AN10</f>
        <v>13761</v>
      </c>
      <c r="AP10" s="48">
        <v>42831</v>
      </c>
      <c r="AR10" s="36"/>
    </row>
    <row r="11" spans="1:44" s="33" customFormat="1" x14ac:dyDescent="0.2">
      <c r="A11" s="33" t="s">
        <v>91</v>
      </c>
      <c r="B11" s="33" t="s">
        <v>92</v>
      </c>
      <c r="C11" s="33" t="s">
        <v>93</v>
      </c>
      <c r="D11" s="33" t="s">
        <v>94</v>
      </c>
      <c r="E11" s="33">
        <v>12</v>
      </c>
      <c r="F11" s="34">
        <v>1</v>
      </c>
      <c r="G11" s="33">
        <v>10</v>
      </c>
      <c r="H11" s="33" t="s">
        <v>15</v>
      </c>
      <c r="I11" s="33" t="s">
        <v>17</v>
      </c>
      <c r="J11" s="33">
        <v>201710</v>
      </c>
      <c r="K11" s="33" t="s">
        <v>454</v>
      </c>
      <c r="L11" s="33">
        <v>1</v>
      </c>
      <c r="M11" s="33">
        <v>2</v>
      </c>
      <c r="N11" s="33">
        <f>SUM(L11,M11)/2</f>
        <v>1.5</v>
      </c>
      <c r="O11" s="33">
        <v>1</v>
      </c>
      <c r="P11" s="33" t="s">
        <v>488</v>
      </c>
      <c r="Q11" s="33" t="s">
        <v>489</v>
      </c>
      <c r="R11" s="33">
        <v>201710</v>
      </c>
      <c r="S11" s="33" t="s">
        <v>490</v>
      </c>
      <c r="T11" s="33" t="s">
        <v>506</v>
      </c>
      <c r="U11" s="33" t="s">
        <v>492</v>
      </c>
      <c r="V11" s="33">
        <v>22146</v>
      </c>
      <c r="W11" s="33">
        <v>22146</v>
      </c>
      <c r="X11" s="33">
        <v>352</v>
      </c>
      <c r="Y11" s="33">
        <f>V11-X11</f>
        <v>21794</v>
      </c>
      <c r="Z11" s="33" t="s">
        <v>494</v>
      </c>
      <c r="AB11" s="33">
        <v>0</v>
      </c>
      <c r="AC11" s="33" t="s">
        <v>507</v>
      </c>
      <c r="AD11" s="33">
        <v>1950</v>
      </c>
      <c r="AE11" s="33">
        <f>AA11+AD11</f>
        <v>1950</v>
      </c>
      <c r="AF11" s="33">
        <f>AE11+AB11</f>
        <v>1950</v>
      </c>
      <c r="AG11" s="33">
        <f>X11+AF11</f>
        <v>2302</v>
      </c>
      <c r="AH11" s="33">
        <f>7357-AG11</f>
        <v>5055</v>
      </c>
      <c r="AI11" s="39">
        <v>600</v>
      </c>
      <c r="AJ11" s="39"/>
      <c r="AK11" s="33">
        <f>AI11+AJ11</f>
        <v>600</v>
      </c>
      <c r="AL11" s="33">
        <f>AE11+AI11+AJ11</f>
        <v>2550</v>
      </c>
      <c r="AM11" s="33">
        <f>AL11+AB11</f>
        <v>2550</v>
      </c>
      <c r="AN11" s="33">
        <f>X11+AM11</f>
        <v>2902</v>
      </c>
      <c r="AO11" s="33">
        <f>7357-AN11</f>
        <v>4455</v>
      </c>
      <c r="AP11" s="48">
        <v>42831</v>
      </c>
    </row>
    <row r="12" spans="1:44" s="33" customFormat="1" x14ac:dyDescent="0.2">
      <c r="A12" s="33" t="s">
        <v>292</v>
      </c>
      <c r="B12" s="33" t="s">
        <v>293</v>
      </c>
      <c r="C12" s="33" t="s">
        <v>294</v>
      </c>
      <c r="D12" s="33" t="s">
        <v>295</v>
      </c>
      <c r="E12" s="33">
        <v>14</v>
      </c>
      <c r="F12" s="34">
        <v>1</v>
      </c>
      <c r="G12" s="33">
        <v>12</v>
      </c>
      <c r="H12" s="33" t="s">
        <v>15</v>
      </c>
      <c r="I12" s="33" t="s">
        <v>17</v>
      </c>
      <c r="J12" s="33">
        <v>201710</v>
      </c>
      <c r="K12" s="33" t="s">
        <v>454</v>
      </c>
      <c r="L12" s="33">
        <v>2</v>
      </c>
      <c r="M12" s="33">
        <v>1</v>
      </c>
      <c r="N12" s="33">
        <f>SUM(L12,M12)/2</f>
        <v>1.5</v>
      </c>
      <c r="O12" s="33">
        <v>1</v>
      </c>
      <c r="P12" s="33" t="s">
        <v>488</v>
      </c>
      <c r="Q12" s="33" t="s">
        <v>489</v>
      </c>
      <c r="R12" s="33">
        <v>201710</v>
      </c>
      <c r="S12" s="33" t="s">
        <v>490</v>
      </c>
      <c r="T12" s="33" t="s">
        <v>527</v>
      </c>
      <c r="U12" s="33" t="s">
        <v>492</v>
      </c>
      <c r="V12" s="33">
        <v>22146</v>
      </c>
      <c r="W12" s="33">
        <v>13800</v>
      </c>
      <c r="X12" s="33">
        <v>0</v>
      </c>
      <c r="Y12" s="33">
        <f>V12-X12</f>
        <v>22146</v>
      </c>
      <c r="Z12" s="33" t="s">
        <v>494</v>
      </c>
      <c r="AB12" s="33">
        <v>1800</v>
      </c>
      <c r="AC12" s="33" t="s">
        <v>494</v>
      </c>
      <c r="AD12" s="33">
        <v>0</v>
      </c>
      <c r="AE12" s="33">
        <f>AA12+AD12</f>
        <v>0</v>
      </c>
      <c r="AF12" s="33">
        <f>AE12+AB12</f>
        <v>1800</v>
      </c>
      <c r="AG12" s="33">
        <f>X12+AF12</f>
        <v>1800</v>
      </c>
      <c r="AH12" s="33">
        <f>7357-AG12</f>
        <v>5557</v>
      </c>
      <c r="AI12" s="39">
        <v>600</v>
      </c>
      <c r="AJ12" s="39"/>
      <c r="AK12" s="33">
        <f>AI12+AJ12</f>
        <v>600</v>
      </c>
      <c r="AL12" s="33">
        <f>AE12+AI12+AJ12</f>
        <v>600</v>
      </c>
      <c r="AM12" s="33">
        <f>AL12+AB12</f>
        <v>2400</v>
      </c>
      <c r="AN12" s="33">
        <f>X12+AM12</f>
        <v>2400</v>
      </c>
      <c r="AO12" s="33">
        <f>7357-AN12</f>
        <v>4957</v>
      </c>
      <c r="AP12" s="48">
        <v>42831</v>
      </c>
    </row>
    <row r="13" spans="1:44" s="33" customFormat="1" x14ac:dyDescent="0.2">
      <c r="A13" s="1" t="s">
        <v>303</v>
      </c>
      <c r="B13" s="1" t="s">
        <v>304</v>
      </c>
      <c r="C13" s="1" t="s">
        <v>305</v>
      </c>
      <c r="D13" s="1" t="s">
        <v>306</v>
      </c>
      <c r="E13" s="1">
        <v>8</v>
      </c>
      <c r="F13" s="11">
        <v>1</v>
      </c>
      <c r="G13" s="1">
        <v>40</v>
      </c>
      <c r="H13" s="1" t="s">
        <v>15</v>
      </c>
      <c r="I13" s="1" t="s">
        <v>17</v>
      </c>
      <c r="J13" s="1">
        <v>201610</v>
      </c>
      <c r="K13" s="1" t="s">
        <v>451</v>
      </c>
      <c r="L13" s="1">
        <v>2.5</v>
      </c>
      <c r="M13" s="1">
        <v>2</v>
      </c>
      <c r="N13" s="1">
        <f>SUM(L13,M13)/2</f>
        <v>2.25</v>
      </c>
      <c r="O13" s="1"/>
      <c r="P13" s="1" t="s">
        <v>488</v>
      </c>
      <c r="Q13" s="1" t="s">
        <v>489</v>
      </c>
      <c r="R13" s="1">
        <v>201610</v>
      </c>
      <c r="S13" s="1" t="s">
        <v>490</v>
      </c>
      <c r="T13" s="1" t="s">
        <v>542</v>
      </c>
      <c r="U13" s="1" t="s">
        <v>513</v>
      </c>
      <c r="V13" s="1">
        <v>22146</v>
      </c>
      <c r="W13" s="1">
        <v>20500</v>
      </c>
      <c r="X13" s="1">
        <v>0</v>
      </c>
      <c r="Y13" s="1">
        <f>V13-X13</f>
        <v>22146</v>
      </c>
      <c r="Z13" s="1" t="s">
        <v>494</v>
      </c>
      <c r="AA13" s="1"/>
      <c r="AB13" s="1">
        <v>0</v>
      </c>
      <c r="AC13" s="1" t="s">
        <v>494</v>
      </c>
      <c r="AD13" s="1">
        <v>0</v>
      </c>
      <c r="AE13" s="1">
        <f>AA13+AD13</f>
        <v>0</v>
      </c>
      <c r="AF13" s="1">
        <f>AE13+AB13</f>
        <v>0</v>
      </c>
      <c r="AG13" s="1">
        <f>X13+AF13</f>
        <v>0</v>
      </c>
      <c r="AH13" s="1">
        <f>7357-AG13</f>
        <v>7357</v>
      </c>
      <c r="AI13" s="21"/>
      <c r="AJ13" s="21">
        <v>540</v>
      </c>
      <c r="AK13" s="33">
        <f>AI13+AJ13</f>
        <v>540</v>
      </c>
      <c r="AL13" s="33">
        <f>AE13+AI13+AJ13</f>
        <v>540</v>
      </c>
      <c r="AM13" s="33">
        <f>AL13+AB13</f>
        <v>540</v>
      </c>
      <c r="AN13" s="33">
        <f>X13+AM13</f>
        <v>540</v>
      </c>
      <c r="AO13" s="33">
        <f>7357-AN13</f>
        <v>6817</v>
      </c>
      <c r="AP13" s="48">
        <v>42831</v>
      </c>
      <c r="AQ13" s="1"/>
      <c r="AR13" s="1"/>
    </row>
    <row r="14" spans="1:44" s="33" customFormat="1" x14ac:dyDescent="0.2">
      <c r="A14" s="1" t="s">
        <v>424</v>
      </c>
      <c r="B14" s="1" t="s">
        <v>425</v>
      </c>
      <c r="C14" s="1" t="s">
        <v>455</v>
      </c>
      <c r="D14" s="1" t="s">
        <v>426</v>
      </c>
      <c r="E14" s="1">
        <v>8</v>
      </c>
      <c r="F14" s="11">
        <v>1</v>
      </c>
      <c r="G14" s="1">
        <v>30</v>
      </c>
      <c r="H14" s="1" t="s">
        <v>15</v>
      </c>
      <c r="I14" s="1" t="s">
        <v>17</v>
      </c>
      <c r="J14" s="1">
        <v>201610</v>
      </c>
      <c r="K14" s="1" t="s">
        <v>451</v>
      </c>
      <c r="L14" s="1">
        <v>2</v>
      </c>
      <c r="M14" s="1">
        <v>3</v>
      </c>
      <c r="N14" s="1">
        <f>SUM(L14,M14)/2</f>
        <v>2.5</v>
      </c>
      <c r="O14" s="1"/>
      <c r="P14" s="1" t="s">
        <v>488</v>
      </c>
      <c r="Q14" s="1" t="s">
        <v>489</v>
      </c>
      <c r="R14" s="1">
        <v>201610</v>
      </c>
      <c r="S14" s="1" t="s">
        <v>490</v>
      </c>
      <c r="T14" s="1" t="s">
        <v>539</v>
      </c>
      <c r="U14" s="1" t="s">
        <v>492</v>
      </c>
      <c r="V14" s="1">
        <v>24060</v>
      </c>
      <c r="W14" s="1">
        <v>23462</v>
      </c>
      <c r="X14" s="1">
        <v>0</v>
      </c>
      <c r="Y14" s="1">
        <f>V14-X14</f>
        <v>24060</v>
      </c>
      <c r="Z14" s="1"/>
      <c r="AA14" s="1"/>
      <c r="AB14" s="1">
        <v>1650</v>
      </c>
      <c r="AC14" s="1" t="s">
        <v>551</v>
      </c>
      <c r="AD14" s="1">
        <v>0</v>
      </c>
      <c r="AE14" s="1">
        <f>AA14+AD14</f>
        <v>0</v>
      </c>
      <c r="AF14" s="1">
        <f>AE14+AB14</f>
        <v>1650</v>
      </c>
      <c r="AG14" s="1">
        <f>X14+AF14</f>
        <v>1650</v>
      </c>
      <c r="AH14" s="1">
        <f>7357-AG14</f>
        <v>5707</v>
      </c>
      <c r="AI14" s="21"/>
      <c r="AJ14" s="21">
        <v>540</v>
      </c>
      <c r="AK14" s="33">
        <f>AI14+AJ14</f>
        <v>540</v>
      </c>
      <c r="AL14" s="33">
        <f>AE14+AI14+AJ14</f>
        <v>540</v>
      </c>
      <c r="AM14" s="33">
        <f>AL14+AB14</f>
        <v>2190</v>
      </c>
      <c r="AN14" s="33">
        <f>X14+AM14</f>
        <v>2190</v>
      </c>
      <c r="AO14" s="33">
        <f>7357-AN14</f>
        <v>5167</v>
      </c>
      <c r="AP14" s="48">
        <v>42831</v>
      </c>
      <c r="AQ14" s="1"/>
      <c r="AR14" s="1"/>
    </row>
    <row r="15" spans="1:44" s="33" customFormat="1" x14ac:dyDescent="0.2">
      <c r="A15" s="1" t="s">
        <v>441</v>
      </c>
      <c r="B15" s="1" t="s">
        <v>442</v>
      </c>
      <c r="C15" s="1" t="s">
        <v>79</v>
      </c>
      <c r="D15" s="1" t="s">
        <v>443</v>
      </c>
      <c r="E15" s="1">
        <v>10</v>
      </c>
      <c r="F15" s="11">
        <v>1</v>
      </c>
      <c r="G15" s="1">
        <v>50</v>
      </c>
      <c r="H15" s="1" t="s">
        <v>15</v>
      </c>
      <c r="I15" s="1" t="s">
        <v>17</v>
      </c>
      <c r="J15" s="1">
        <v>201610</v>
      </c>
      <c r="K15" s="1" t="s">
        <v>451</v>
      </c>
      <c r="L15" s="1">
        <v>2.5</v>
      </c>
      <c r="M15" s="1">
        <v>2</v>
      </c>
      <c r="N15" s="1">
        <f>SUM(L15,M15)/2</f>
        <v>2.25</v>
      </c>
      <c r="O15" s="1"/>
      <c r="P15" s="1" t="s">
        <v>488</v>
      </c>
      <c r="Q15" s="1" t="s">
        <v>489</v>
      </c>
      <c r="R15" s="1">
        <v>201610</v>
      </c>
      <c r="S15" s="1" t="s">
        <v>490</v>
      </c>
      <c r="T15" s="1" t="s">
        <v>509</v>
      </c>
      <c r="U15" s="1" t="s">
        <v>492</v>
      </c>
      <c r="V15" s="1">
        <v>22146</v>
      </c>
      <c r="W15" s="1">
        <v>22146</v>
      </c>
      <c r="X15" s="1">
        <v>0</v>
      </c>
      <c r="Y15" s="1">
        <f>V15-X15</f>
        <v>22146</v>
      </c>
      <c r="Z15" s="1" t="s">
        <v>494</v>
      </c>
      <c r="AA15" s="1"/>
      <c r="AB15" s="1">
        <v>1800</v>
      </c>
      <c r="AC15" s="1" t="s">
        <v>494</v>
      </c>
      <c r="AD15" s="1">
        <v>0</v>
      </c>
      <c r="AE15" s="1">
        <f>AA15+AD15</f>
        <v>0</v>
      </c>
      <c r="AF15" s="1">
        <f>AE15+AB15</f>
        <v>1800</v>
      </c>
      <c r="AG15" s="1">
        <f>X15+AF15</f>
        <v>1800</v>
      </c>
      <c r="AH15" s="1">
        <f>7357-AG15</f>
        <v>5557</v>
      </c>
      <c r="AI15" s="21"/>
      <c r="AJ15" s="21">
        <v>540</v>
      </c>
      <c r="AK15" s="33">
        <f>AI15+AJ15</f>
        <v>540</v>
      </c>
      <c r="AL15" s="33">
        <f>AE15+AI15+AJ15</f>
        <v>540</v>
      </c>
      <c r="AM15" s="33">
        <f>AL15+AB15</f>
        <v>2340</v>
      </c>
      <c r="AN15" s="33">
        <f>X15+AM15</f>
        <v>2340</v>
      </c>
      <c r="AO15" s="33">
        <f>7357-AN15</f>
        <v>5017</v>
      </c>
      <c r="AP15" s="48">
        <v>42831</v>
      </c>
      <c r="AQ15" s="1"/>
      <c r="AR15" s="1"/>
    </row>
    <row r="16" spans="1:44" s="33" customFormat="1" x14ac:dyDescent="0.2">
      <c r="A16" s="33" t="s">
        <v>130</v>
      </c>
      <c r="B16" s="33" t="s">
        <v>131</v>
      </c>
      <c r="C16" s="33" t="s">
        <v>132</v>
      </c>
      <c r="D16" s="33" t="s">
        <v>133</v>
      </c>
      <c r="E16" s="33">
        <v>10</v>
      </c>
      <c r="F16" s="34">
        <v>1</v>
      </c>
      <c r="G16" s="33">
        <v>44</v>
      </c>
      <c r="H16" s="33" t="s">
        <v>15</v>
      </c>
      <c r="I16" s="33" t="s">
        <v>17</v>
      </c>
      <c r="J16" s="33">
        <v>201610</v>
      </c>
      <c r="K16" s="33" t="s">
        <v>451</v>
      </c>
      <c r="L16" s="33">
        <v>1</v>
      </c>
      <c r="M16" s="33">
        <v>1</v>
      </c>
      <c r="N16" s="33">
        <f>SUM(L16,M16)/2</f>
        <v>1</v>
      </c>
      <c r="P16" s="33" t="s">
        <v>488</v>
      </c>
      <c r="Q16" s="33" t="s">
        <v>489</v>
      </c>
      <c r="R16" s="33">
        <v>201610</v>
      </c>
      <c r="S16" s="33" t="s">
        <v>490</v>
      </c>
      <c r="T16" s="33" t="s">
        <v>491</v>
      </c>
      <c r="U16" s="33" t="s">
        <v>492</v>
      </c>
      <c r="V16" s="33">
        <v>22146</v>
      </c>
      <c r="W16" s="33">
        <v>20500</v>
      </c>
      <c r="X16" s="33">
        <v>3083</v>
      </c>
      <c r="Y16" s="33">
        <f>V16-X16</f>
        <v>19063</v>
      </c>
      <c r="Z16" s="33" t="s">
        <v>494</v>
      </c>
      <c r="AB16" s="33">
        <v>0</v>
      </c>
      <c r="AC16" s="33" t="s">
        <v>494</v>
      </c>
      <c r="AD16" s="33">
        <v>0</v>
      </c>
      <c r="AE16" s="33">
        <f>AA16+AD16</f>
        <v>0</v>
      </c>
      <c r="AF16" s="33">
        <f>AE16+AB16</f>
        <v>0</v>
      </c>
      <c r="AG16" s="33">
        <f>X16+AF16</f>
        <v>3083</v>
      </c>
      <c r="AH16" s="33">
        <f>7357-AG16</f>
        <v>4274</v>
      </c>
      <c r="AI16" s="39">
        <v>500</v>
      </c>
      <c r="AJ16" s="39"/>
      <c r="AK16" s="33">
        <f>AI16+AJ16</f>
        <v>500</v>
      </c>
      <c r="AL16" s="33">
        <f>AE16+AI16+AJ16</f>
        <v>500</v>
      </c>
      <c r="AM16" s="33">
        <f>AL16+AB16</f>
        <v>500</v>
      </c>
      <c r="AN16" s="33">
        <f>X16+AM16</f>
        <v>3583</v>
      </c>
      <c r="AO16" s="33">
        <f>7357-AN16</f>
        <v>3774</v>
      </c>
      <c r="AP16" s="48">
        <v>42831</v>
      </c>
    </row>
    <row r="17" spans="1:44" s="33" customFormat="1" x14ac:dyDescent="0.2">
      <c r="A17" s="33" t="s">
        <v>155</v>
      </c>
      <c r="B17" s="33" t="s">
        <v>156</v>
      </c>
      <c r="C17" s="33" t="s">
        <v>157</v>
      </c>
      <c r="D17" s="33" t="s">
        <v>158</v>
      </c>
      <c r="E17" s="33">
        <v>6</v>
      </c>
      <c r="F17" s="34">
        <v>0.75</v>
      </c>
      <c r="G17" s="33">
        <v>52</v>
      </c>
      <c r="H17" s="33" t="s">
        <v>15</v>
      </c>
      <c r="I17" s="33" t="s">
        <v>17</v>
      </c>
      <c r="J17" s="33">
        <v>201610</v>
      </c>
      <c r="K17" s="33" t="s">
        <v>451</v>
      </c>
      <c r="L17" s="33">
        <v>2</v>
      </c>
      <c r="M17" s="33">
        <v>1</v>
      </c>
      <c r="N17" s="33">
        <f>SUM(L17,M17)/2</f>
        <v>1.5</v>
      </c>
      <c r="P17" s="33" t="s">
        <v>488</v>
      </c>
      <c r="Q17" s="33" t="s">
        <v>489</v>
      </c>
      <c r="R17" s="33">
        <v>201610</v>
      </c>
      <c r="S17" s="33" t="s">
        <v>490</v>
      </c>
      <c r="T17" s="33" t="s">
        <v>517</v>
      </c>
      <c r="U17" s="33" t="s">
        <v>492</v>
      </c>
      <c r="V17" s="33">
        <v>22146</v>
      </c>
      <c r="W17" s="33">
        <v>22146</v>
      </c>
      <c r="X17" s="33">
        <v>446</v>
      </c>
      <c r="Y17" s="33">
        <f>V17-X17</f>
        <v>21700</v>
      </c>
      <c r="Z17" s="33" t="s">
        <v>518</v>
      </c>
      <c r="AA17" s="33">
        <v>1200</v>
      </c>
      <c r="AB17" s="33">
        <v>0</v>
      </c>
      <c r="AC17" s="33" t="s">
        <v>519</v>
      </c>
      <c r="AD17" s="33">
        <f>660+400</f>
        <v>1060</v>
      </c>
      <c r="AE17" s="33">
        <f>AA17+AD17</f>
        <v>2260</v>
      </c>
      <c r="AF17" s="33">
        <f>AE17+AB17</f>
        <v>2260</v>
      </c>
      <c r="AG17" s="33">
        <f>X17+AF17</f>
        <v>2706</v>
      </c>
      <c r="AH17" s="33">
        <f>7357-AG17</f>
        <v>4651</v>
      </c>
      <c r="AI17" s="39">
        <v>500</v>
      </c>
      <c r="AJ17" s="39"/>
      <c r="AK17" s="33">
        <f>AI17+AJ17</f>
        <v>500</v>
      </c>
      <c r="AL17" s="33">
        <f>AE17+AI17+AJ17</f>
        <v>2760</v>
      </c>
      <c r="AM17" s="33">
        <f>AL17+AB17</f>
        <v>2760</v>
      </c>
      <c r="AN17" s="33">
        <f>X17+AM17</f>
        <v>3206</v>
      </c>
      <c r="AO17" s="33">
        <f>7357-AN17</f>
        <v>4151</v>
      </c>
      <c r="AP17" s="48">
        <v>42831</v>
      </c>
    </row>
    <row r="18" spans="1:44" s="33" customFormat="1" x14ac:dyDescent="0.2">
      <c r="A18" s="30" t="s">
        <v>256</v>
      </c>
      <c r="B18" s="30" t="s">
        <v>257</v>
      </c>
      <c r="C18" s="30" t="s">
        <v>258</v>
      </c>
      <c r="D18" s="30" t="s">
        <v>259</v>
      </c>
      <c r="E18" s="30">
        <v>8</v>
      </c>
      <c r="F18" s="31">
        <v>1</v>
      </c>
      <c r="G18" s="30">
        <v>46</v>
      </c>
      <c r="H18" s="30" t="s">
        <v>15</v>
      </c>
      <c r="I18" s="30" t="s">
        <v>17</v>
      </c>
      <c r="J18" s="30">
        <v>201610</v>
      </c>
      <c r="K18" s="30" t="s">
        <v>451</v>
      </c>
      <c r="L18" s="30">
        <v>1</v>
      </c>
      <c r="M18" s="30">
        <v>1</v>
      </c>
      <c r="N18" s="30">
        <f>SUM(L18,M18)/2</f>
        <v>1</v>
      </c>
      <c r="O18" s="30">
        <v>2</v>
      </c>
      <c r="P18" s="30" t="s">
        <v>488</v>
      </c>
      <c r="Q18" s="30" t="s">
        <v>489</v>
      </c>
      <c r="R18" s="30">
        <v>201610</v>
      </c>
      <c r="S18" s="30" t="s">
        <v>490</v>
      </c>
      <c r="T18" s="30" t="s">
        <v>537</v>
      </c>
      <c r="U18" s="30" t="s">
        <v>513</v>
      </c>
      <c r="V18" s="30">
        <v>22146</v>
      </c>
      <c r="W18" s="30">
        <v>19146</v>
      </c>
      <c r="X18" s="30">
        <v>4754</v>
      </c>
      <c r="Y18" s="30">
        <f>V18-X18</f>
        <v>17392</v>
      </c>
      <c r="Z18" s="30" t="s">
        <v>494</v>
      </c>
      <c r="AA18" s="30"/>
      <c r="AB18" s="30">
        <v>0</v>
      </c>
      <c r="AC18" s="30" t="s">
        <v>494</v>
      </c>
      <c r="AD18" s="30">
        <v>0</v>
      </c>
      <c r="AE18" s="30">
        <f>AA18+AD18</f>
        <v>0</v>
      </c>
      <c r="AF18" s="30">
        <f>AE18+AB18</f>
        <v>0</v>
      </c>
      <c r="AG18" s="30">
        <f>X18+AF18</f>
        <v>4754</v>
      </c>
      <c r="AH18" s="30">
        <f>7357-AG18</f>
        <v>2603</v>
      </c>
      <c r="AI18" s="41">
        <v>500</v>
      </c>
      <c r="AJ18" s="41"/>
      <c r="AK18" s="33">
        <f>AI18+AJ18</f>
        <v>500</v>
      </c>
      <c r="AL18" s="33">
        <f>AE18+AI18+AJ18</f>
        <v>500</v>
      </c>
      <c r="AM18" s="33">
        <f>AL18+AB18</f>
        <v>500</v>
      </c>
      <c r="AN18" s="33">
        <f>X18+AM18</f>
        <v>5254</v>
      </c>
      <c r="AO18" s="33">
        <f>7357-AN18</f>
        <v>2103</v>
      </c>
      <c r="AP18" s="48">
        <v>42831</v>
      </c>
      <c r="AQ18" s="30"/>
      <c r="AR18" s="30"/>
    </row>
    <row r="19" spans="1:44" s="30" customFormat="1" x14ac:dyDescent="0.2">
      <c r="A19" s="33" t="s">
        <v>266</v>
      </c>
      <c r="B19" s="33" t="s">
        <v>267</v>
      </c>
      <c r="C19" s="33" t="s">
        <v>268</v>
      </c>
      <c r="D19" s="33" t="s">
        <v>269</v>
      </c>
      <c r="E19" s="33">
        <v>10</v>
      </c>
      <c r="F19" s="34">
        <v>1</v>
      </c>
      <c r="G19" s="33">
        <v>14</v>
      </c>
      <c r="H19" s="33" t="s">
        <v>15</v>
      </c>
      <c r="I19" s="33" t="s">
        <v>17</v>
      </c>
      <c r="J19" s="33">
        <v>201710</v>
      </c>
      <c r="K19" s="33" t="s">
        <v>454</v>
      </c>
      <c r="L19" s="33">
        <v>1</v>
      </c>
      <c r="M19" s="33">
        <v>2</v>
      </c>
      <c r="N19" s="33">
        <f>SUM(L19,M19)/2</f>
        <v>1.5</v>
      </c>
      <c r="O19" s="33"/>
      <c r="P19" s="33" t="s">
        <v>488</v>
      </c>
      <c r="Q19" s="33" t="s">
        <v>489</v>
      </c>
      <c r="R19" s="33">
        <v>201710</v>
      </c>
      <c r="S19" s="33" t="s">
        <v>490</v>
      </c>
      <c r="T19" s="33" t="s">
        <v>539</v>
      </c>
      <c r="U19" s="33" t="s">
        <v>492</v>
      </c>
      <c r="V19" s="33">
        <v>22146</v>
      </c>
      <c r="W19" s="33">
        <v>20500</v>
      </c>
      <c r="X19" s="33">
        <v>1613</v>
      </c>
      <c r="Y19" s="33">
        <f>V19-X19</f>
        <v>20533</v>
      </c>
      <c r="Z19" s="33" t="s">
        <v>494</v>
      </c>
      <c r="AA19" s="33"/>
      <c r="AB19" s="33">
        <v>0</v>
      </c>
      <c r="AC19" s="33" t="s">
        <v>494</v>
      </c>
      <c r="AD19" s="33">
        <v>0</v>
      </c>
      <c r="AE19" s="33">
        <f>AA19+AD19</f>
        <v>0</v>
      </c>
      <c r="AF19" s="33">
        <f>AE19+AB19</f>
        <v>0</v>
      </c>
      <c r="AG19" s="33">
        <f>X19+AF19</f>
        <v>1613</v>
      </c>
      <c r="AH19" s="33">
        <f>7357-AG19</f>
        <v>5744</v>
      </c>
      <c r="AI19" s="39">
        <v>500</v>
      </c>
      <c r="AJ19" s="39"/>
      <c r="AK19" s="33">
        <f>AI19+AJ19</f>
        <v>500</v>
      </c>
      <c r="AL19" s="33">
        <f>AE19+AI19+AJ19</f>
        <v>500</v>
      </c>
      <c r="AM19" s="33">
        <f>AL19+AB19</f>
        <v>500</v>
      </c>
      <c r="AN19" s="33">
        <f>X19+AM19</f>
        <v>2113</v>
      </c>
      <c r="AO19" s="33">
        <f>7357-AN19</f>
        <v>5244</v>
      </c>
      <c r="AP19" s="48">
        <v>42831</v>
      </c>
      <c r="AQ19" s="33"/>
      <c r="AR19" s="33"/>
    </row>
    <row r="20" spans="1:44" s="30" customFormat="1" x14ac:dyDescent="0.2">
      <c r="A20" s="33" t="s">
        <v>337</v>
      </c>
      <c r="B20" s="33" t="s">
        <v>338</v>
      </c>
      <c r="C20" s="33" t="s">
        <v>339</v>
      </c>
      <c r="D20" s="47" t="s">
        <v>595</v>
      </c>
      <c r="E20" s="33">
        <v>8</v>
      </c>
      <c r="F20" s="34">
        <v>1</v>
      </c>
      <c r="G20" s="33">
        <v>58</v>
      </c>
      <c r="H20" s="33" t="s">
        <v>15</v>
      </c>
      <c r="I20" s="33" t="s">
        <v>17</v>
      </c>
      <c r="J20" s="33">
        <v>201610</v>
      </c>
      <c r="K20" s="33" t="s">
        <v>451</v>
      </c>
      <c r="L20" s="33">
        <v>1</v>
      </c>
      <c r="M20" s="33">
        <v>1.5</v>
      </c>
      <c r="N20" s="33">
        <f>SUM(L20,M20)/2</f>
        <v>1.25</v>
      </c>
      <c r="O20" s="33"/>
      <c r="P20" s="33" t="s">
        <v>488</v>
      </c>
      <c r="Q20" s="33" t="s">
        <v>489</v>
      </c>
      <c r="R20" s="33">
        <v>201610</v>
      </c>
      <c r="S20" s="33" t="s">
        <v>490</v>
      </c>
      <c r="T20" s="33" t="s">
        <v>541</v>
      </c>
      <c r="U20" s="33" t="s">
        <v>492</v>
      </c>
      <c r="V20" s="33">
        <v>22146</v>
      </c>
      <c r="W20" s="33">
        <v>22146</v>
      </c>
      <c r="X20" s="33">
        <v>0</v>
      </c>
      <c r="Y20" s="33">
        <f>V20-X20</f>
        <v>22146</v>
      </c>
      <c r="Z20" s="33" t="s">
        <v>516</v>
      </c>
      <c r="AA20" s="33">
        <v>600</v>
      </c>
      <c r="AB20" s="33">
        <v>1800</v>
      </c>
      <c r="AC20" s="33" t="s">
        <v>494</v>
      </c>
      <c r="AD20" s="33">
        <v>0</v>
      </c>
      <c r="AE20" s="33">
        <f>AA20+AD20</f>
        <v>600</v>
      </c>
      <c r="AF20" s="33">
        <f>AE20+AB20</f>
        <v>2400</v>
      </c>
      <c r="AG20" s="33">
        <f>X20+AF20</f>
        <v>2400</v>
      </c>
      <c r="AH20" s="33">
        <f>7357-AG20</f>
        <v>4957</v>
      </c>
      <c r="AI20" s="39">
        <v>500</v>
      </c>
      <c r="AJ20" s="39"/>
      <c r="AK20" s="33">
        <f>AI20+AJ20</f>
        <v>500</v>
      </c>
      <c r="AL20" s="33">
        <f>AE20+AI20+AJ20</f>
        <v>1100</v>
      </c>
      <c r="AM20" s="33">
        <f>AL20+AB20</f>
        <v>2900</v>
      </c>
      <c r="AN20" s="33">
        <f>X20+AM20</f>
        <v>2900</v>
      </c>
      <c r="AO20" s="33">
        <f>7357-AN20</f>
        <v>4457</v>
      </c>
      <c r="AP20" s="48">
        <v>42831</v>
      </c>
      <c r="AQ20" s="33"/>
      <c r="AR20" s="33"/>
    </row>
    <row r="21" spans="1:44" s="30" customFormat="1" x14ac:dyDescent="0.2">
      <c r="A21" s="30" t="s">
        <v>340</v>
      </c>
      <c r="B21" s="30" t="s">
        <v>341</v>
      </c>
      <c r="C21" s="30" t="s">
        <v>342</v>
      </c>
      <c r="D21" s="30" t="s">
        <v>343</v>
      </c>
      <c r="E21" s="30">
        <v>12</v>
      </c>
      <c r="F21" s="31">
        <v>1</v>
      </c>
      <c r="G21" s="30">
        <v>54</v>
      </c>
      <c r="H21" s="30" t="s">
        <v>15</v>
      </c>
      <c r="I21" s="30" t="s">
        <v>17</v>
      </c>
      <c r="J21" s="30">
        <v>201610</v>
      </c>
      <c r="K21" s="30" t="s">
        <v>451</v>
      </c>
      <c r="L21" s="30">
        <v>1</v>
      </c>
      <c r="M21" s="30">
        <v>1</v>
      </c>
      <c r="N21" s="30">
        <f>SUM(L21,M21)/2</f>
        <v>1</v>
      </c>
      <c r="O21" s="30">
        <v>2</v>
      </c>
      <c r="P21" s="30" t="s">
        <v>488</v>
      </c>
      <c r="Q21" s="30" t="s">
        <v>489</v>
      </c>
      <c r="R21" s="30">
        <v>201610</v>
      </c>
      <c r="S21" s="30" t="s">
        <v>490</v>
      </c>
      <c r="T21" s="30" t="s">
        <v>491</v>
      </c>
      <c r="U21" s="30" t="s">
        <v>492</v>
      </c>
      <c r="V21" s="30">
        <v>22146</v>
      </c>
      <c r="W21" s="30">
        <v>22048.5</v>
      </c>
      <c r="X21" s="30">
        <v>5812</v>
      </c>
      <c r="Y21" s="30">
        <f>V21-X21</f>
        <v>16334</v>
      </c>
      <c r="Z21" s="30" t="s">
        <v>505</v>
      </c>
      <c r="AA21" s="30">
        <v>1500</v>
      </c>
      <c r="AB21" s="30">
        <v>0</v>
      </c>
      <c r="AD21" s="30">
        <v>0</v>
      </c>
      <c r="AE21" s="30">
        <f>AA21+AD21</f>
        <v>1500</v>
      </c>
      <c r="AF21" s="30">
        <f>AE21+AB21</f>
        <v>1500</v>
      </c>
      <c r="AG21" s="30">
        <f>X21+AF21</f>
        <v>7312</v>
      </c>
      <c r="AH21" s="30">
        <f>7357-AG21</f>
        <v>45</v>
      </c>
      <c r="AI21" s="41">
        <v>500</v>
      </c>
      <c r="AJ21" s="41"/>
      <c r="AK21" s="33">
        <f>AI21+AJ21</f>
        <v>500</v>
      </c>
      <c r="AL21" s="33">
        <f>AE21+AI21+AJ21</f>
        <v>2000</v>
      </c>
      <c r="AM21" s="33">
        <f>AL21+AB21</f>
        <v>2000</v>
      </c>
      <c r="AN21" s="33">
        <f>X21+AM21</f>
        <v>7812</v>
      </c>
      <c r="AO21" s="33">
        <f>7357-AN21</f>
        <v>-455</v>
      </c>
      <c r="AP21" s="48">
        <v>42831</v>
      </c>
    </row>
    <row r="22" spans="1:44" s="30" customFormat="1" x14ac:dyDescent="0.2">
      <c r="A22" s="33" t="s">
        <v>416</v>
      </c>
      <c r="B22" s="33" t="s">
        <v>417</v>
      </c>
      <c r="C22" s="33" t="s">
        <v>418</v>
      </c>
      <c r="D22" s="33" t="s">
        <v>419</v>
      </c>
      <c r="E22" s="33">
        <v>8</v>
      </c>
      <c r="F22" s="34">
        <v>1</v>
      </c>
      <c r="G22" s="33">
        <v>20</v>
      </c>
      <c r="H22" s="33" t="s">
        <v>15</v>
      </c>
      <c r="I22" s="33" t="s">
        <v>17</v>
      </c>
      <c r="J22" s="33">
        <v>201710</v>
      </c>
      <c r="K22" s="33" t="s">
        <v>454</v>
      </c>
      <c r="L22" s="33">
        <v>2</v>
      </c>
      <c r="M22" s="33">
        <v>1</v>
      </c>
      <c r="N22" s="33">
        <f>SUM(L22,M22)/2</f>
        <v>1.5</v>
      </c>
      <c r="O22" s="33"/>
      <c r="P22" s="33" t="s">
        <v>488</v>
      </c>
      <c r="Q22" s="33" t="s">
        <v>489</v>
      </c>
      <c r="R22" s="33">
        <v>201710</v>
      </c>
      <c r="S22" s="33" t="s">
        <v>490</v>
      </c>
      <c r="T22" s="33" t="s">
        <v>542</v>
      </c>
      <c r="U22" s="33" t="s">
        <v>513</v>
      </c>
      <c r="V22" s="33">
        <v>22146</v>
      </c>
      <c r="W22" s="33">
        <v>12773</v>
      </c>
      <c r="X22" s="33">
        <v>0</v>
      </c>
      <c r="Y22" s="33">
        <f>V22-X22</f>
        <v>22146</v>
      </c>
      <c r="Z22" s="33" t="s">
        <v>494</v>
      </c>
      <c r="AA22" s="33"/>
      <c r="AB22" s="33">
        <v>1800</v>
      </c>
      <c r="AC22" s="33"/>
      <c r="AD22" s="33">
        <v>0</v>
      </c>
      <c r="AE22" s="33">
        <f>AA22+AD22</f>
        <v>0</v>
      </c>
      <c r="AF22" s="33">
        <f>AE22+AB22</f>
        <v>1800</v>
      </c>
      <c r="AG22" s="33">
        <f>X22+AF22</f>
        <v>1800</v>
      </c>
      <c r="AH22" s="33">
        <f>7357-AG22</f>
        <v>5557</v>
      </c>
      <c r="AI22" s="39">
        <v>500</v>
      </c>
      <c r="AJ22" s="39"/>
      <c r="AK22" s="33">
        <f>AI22+AJ22</f>
        <v>500</v>
      </c>
      <c r="AL22" s="33">
        <f>AE22+AI22+AJ22</f>
        <v>500</v>
      </c>
      <c r="AM22" s="33">
        <f>AL22+AB22</f>
        <v>2300</v>
      </c>
      <c r="AN22" s="33">
        <f>X22+AM22</f>
        <v>2300</v>
      </c>
      <c r="AO22" s="33">
        <f>7357-AN22</f>
        <v>5057</v>
      </c>
      <c r="AP22" s="48">
        <v>42831</v>
      </c>
      <c r="AQ22" s="33"/>
      <c r="AR22" s="33"/>
    </row>
    <row r="23" spans="1:44" s="30" customFormat="1" x14ac:dyDescent="0.2">
      <c r="A23" s="33" t="s">
        <v>420</v>
      </c>
      <c r="B23" s="33" t="s">
        <v>421</v>
      </c>
      <c r="C23" s="33" t="s">
        <v>422</v>
      </c>
      <c r="D23" s="33" t="s">
        <v>423</v>
      </c>
      <c r="E23" s="33">
        <v>8</v>
      </c>
      <c r="F23" s="34">
        <v>1</v>
      </c>
      <c r="G23" s="33">
        <v>52</v>
      </c>
      <c r="H23" s="33" t="s">
        <v>15</v>
      </c>
      <c r="I23" s="33" t="s">
        <v>17</v>
      </c>
      <c r="J23" s="33">
        <v>201610</v>
      </c>
      <c r="K23" s="33" t="s">
        <v>451</v>
      </c>
      <c r="L23" s="33">
        <v>1</v>
      </c>
      <c r="M23" s="33">
        <v>1</v>
      </c>
      <c r="N23" s="33">
        <f>SUM(L23,M23)/2</f>
        <v>1</v>
      </c>
      <c r="O23" s="33"/>
      <c r="P23" s="33" t="s">
        <v>488</v>
      </c>
      <c r="Q23" s="33" t="s">
        <v>489</v>
      </c>
      <c r="R23" s="33">
        <v>201610</v>
      </c>
      <c r="S23" s="33" t="s">
        <v>490</v>
      </c>
      <c r="T23" s="33" t="s">
        <v>524</v>
      </c>
      <c r="U23" s="33" t="s">
        <v>492</v>
      </c>
      <c r="V23" s="33">
        <v>22146</v>
      </c>
      <c r="W23" s="33">
        <v>18140</v>
      </c>
      <c r="X23" s="33">
        <v>0</v>
      </c>
      <c r="Y23" s="33">
        <f>V23-X23</f>
        <v>22146</v>
      </c>
      <c r="Z23" s="33" t="s">
        <v>494</v>
      </c>
      <c r="AA23" s="33"/>
      <c r="AB23" s="33">
        <v>1800</v>
      </c>
      <c r="AC23" s="33" t="s">
        <v>494</v>
      </c>
      <c r="AD23" s="33">
        <v>0</v>
      </c>
      <c r="AE23" s="33">
        <f>AA23+AD23</f>
        <v>0</v>
      </c>
      <c r="AF23" s="33">
        <f>AE23+AB23</f>
        <v>1800</v>
      </c>
      <c r="AG23" s="33">
        <f>X23+AF23</f>
        <v>1800</v>
      </c>
      <c r="AH23" s="33">
        <f>7357-AG23</f>
        <v>5557</v>
      </c>
      <c r="AI23" s="39">
        <v>500</v>
      </c>
      <c r="AJ23" s="39"/>
      <c r="AK23" s="33">
        <f>AI23+AJ23</f>
        <v>500</v>
      </c>
      <c r="AL23" s="33">
        <f>AE23+AI23+AJ23</f>
        <v>500</v>
      </c>
      <c r="AM23" s="33">
        <f>AL23+AB23</f>
        <v>2300</v>
      </c>
      <c r="AN23" s="33">
        <f>X23+AM23</f>
        <v>2300</v>
      </c>
      <c r="AO23" s="33">
        <f>7357-AN23</f>
        <v>5057</v>
      </c>
      <c r="AP23" s="48">
        <v>42831</v>
      </c>
      <c r="AQ23" s="33"/>
      <c r="AR23" s="33"/>
    </row>
    <row r="24" spans="1:44" s="30" customFormat="1" x14ac:dyDescent="0.2">
      <c r="A24" s="30" t="s">
        <v>427</v>
      </c>
      <c r="B24" s="30" t="s">
        <v>428</v>
      </c>
      <c r="C24" s="30" t="s">
        <v>429</v>
      </c>
      <c r="D24" s="30" t="s">
        <v>430</v>
      </c>
      <c r="E24" s="30">
        <v>8</v>
      </c>
      <c r="F24" s="31">
        <v>1</v>
      </c>
      <c r="G24" s="30">
        <v>24</v>
      </c>
      <c r="H24" s="30" t="s">
        <v>15</v>
      </c>
      <c r="I24" s="30" t="s">
        <v>17</v>
      </c>
      <c r="J24" s="30">
        <v>201710</v>
      </c>
      <c r="K24" s="30" t="s">
        <v>454</v>
      </c>
      <c r="L24" s="30">
        <v>1</v>
      </c>
      <c r="M24" s="30">
        <v>1</v>
      </c>
      <c r="N24" s="30">
        <f>SUM(L24,M24)/2</f>
        <v>1</v>
      </c>
      <c r="O24" s="30">
        <v>2</v>
      </c>
      <c r="P24" s="30" t="s">
        <v>488</v>
      </c>
      <c r="Q24" s="30" t="s">
        <v>489</v>
      </c>
      <c r="R24" s="30">
        <v>201610</v>
      </c>
      <c r="S24" s="30" t="s">
        <v>490</v>
      </c>
      <c r="T24" s="30" t="s">
        <v>552</v>
      </c>
      <c r="U24" s="30" t="s">
        <v>492</v>
      </c>
      <c r="V24" s="30">
        <v>22146</v>
      </c>
      <c r="W24" s="30">
        <v>22146</v>
      </c>
      <c r="X24" s="30">
        <v>0</v>
      </c>
      <c r="Y24" s="30">
        <f>V24-X24</f>
        <v>22146</v>
      </c>
      <c r="Z24" s="30" t="s">
        <v>493</v>
      </c>
      <c r="AA24" s="30">
        <v>1863</v>
      </c>
      <c r="AB24" s="30">
        <v>1800</v>
      </c>
      <c r="AC24" s="30" t="s">
        <v>494</v>
      </c>
      <c r="AD24" s="30">
        <v>0</v>
      </c>
      <c r="AE24" s="30">
        <f>AA24+AD24</f>
        <v>1863</v>
      </c>
      <c r="AF24" s="30">
        <f>AE24+AB24</f>
        <v>3663</v>
      </c>
      <c r="AG24" s="30">
        <f>X24+AF24</f>
        <v>3663</v>
      </c>
      <c r="AH24" s="30">
        <f>7357-AG24</f>
        <v>3694</v>
      </c>
      <c r="AI24" s="41">
        <v>500</v>
      </c>
      <c r="AJ24" s="41"/>
      <c r="AK24" s="33">
        <f>AI24+AJ24</f>
        <v>500</v>
      </c>
      <c r="AL24" s="33">
        <f>AE24+AI24+AJ24</f>
        <v>2363</v>
      </c>
      <c r="AM24" s="33">
        <f>AL24+AB24</f>
        <v>4163</v>
      </c>
      <c r="AN24" s="33">
        <f>X24+AM24</f>
        <v>4163</v>
      </c>
      <c r="AO24" s="33">
        <f>7357-AN24</f>
        <v>3194</v>
      </c>
      <c r="AP24" s="48">
        <v>42831</v>
      </c>
    </row>
    <row r="25" spans="1:44" s="30" customFormat="1" x14ac:dyDescent="0.2">
      <c r="A25" s="30" t="s">
        <v>11</v>
      </c>
      <c r="B25" s="30" t="s">
        <v>12</v>
      </c>
      <c r="C25" s="30" t="s">
        <v>13</v>
      </c>
      <c r="D25" s="30" t="s">
        <v>14</v>
      </c>
      <c r="E25" s="30">
        <v>8</v>
      </c>
      <c r="F25" s="31">
        <v>1</v>
      </c>
      <c r="G25" s="30">
        <v>54</v>
      </c>
      <c r="H25" s="30" t="s">
        <v>15</v>
      </c>
      <c r="I25" s="30" t="s">
        <v>17</v>
      </c>
      <c r="J25" s="30">
        <v>201610</v>
      </c>
      <c r="K25" s="30" t="s">
        <v>451</v>
      </c>
      <c r="L25" s="30">
        <v>1</v>
      </c>
      <c r="M25" s="30">
        <v>1</v>
      </c>
      <c r="N25" s="30">
        <f>SUM(L25,M25)/2</f>
        <v>1</v>
      </c>
      <c r="O25" s="30">
        <v>1</v>
      </c>
      <c r="P25" s="30" t="s">
        <v>488</v>
      </c>
      <c r="Q25" s="30" t="s">
        <v>489</v>
      </c>
      <c r="R25" s="30">
        <v>201610</v>
      </c>
      <c r="S25" s="30" t="s">
        <v>490</v>
      </c>
      <c r="T25" s="30" t="s">
        <v>491</v>
      </c>
      <c r="U25" s="30" t="s">
        <v>492</v>
      </c>
      <c r="V25" s="30">
        <v>22146</v>
      </c>
      <c r="W25" s="30">
        <v>22146</v>
      </c>
      <c r="X25" s="30">
        <v>1897</v>
      </c>
      <c r="Y25" s="30">
        <f>V25-X25</f>
        <v>20249</v>
      </c>
      <c r="Z25" s="30" t="s">
        <v>493</v>
      </c>
      <c r="AA25" s="30">
        <v>1863</v>
      </c>
      <c r="AB25" s="30">
        <v>0</v>
      </c>
      <c r="AC25" s="30" t="s">
        <v>494</v>
      </c>
      <c r="AD25" s="30">
        <v>0</v>
      </c>
      <c r="AE25" s="30">
        <f>AA25+AD25</f>
        <v>1863</v>
      </c>
      <c r="AF25" s="30">
        <f>AE25+AB25</f>
        <v>1863</v>
      </c>
      <c r="AG25" s="30">
        <f>X25+AF25</f>
        <v>3760</v>
      </c>
      <c r="AH25" s="30">
        <f>7357-AG25</f>
        <v>3597</v>
      </c>
      <c r="AI25" s="41">
        <v>400</v>
      </c>
      <c r="AJ25" s="41"/>
      <c r="AK25" s="33">
        <f>AI25+AJ25</f>
        <v>400</v>
      </c>
      <c r="AL25" s="33">
        <f>AE25+AI25+AJ25</f>
        <v>2263</v>
      </c>
      <c r="AM25" s="33">
        <f>AL25+AB25</f>
        <v>2263</v>
      </c>
      <c r="AN25" s="33">
        <f>X25+AM25</f>
        <v>4160</v>
      </c>
      <c r="AO25" s="33">
        <f>7357-AN25</f>
        <v>3197</v>
      </c>
      <c r="AP25" s="48">
        <v>42831</v>
      </c>
    </row>
    <row r="26" spans="1:44" s="30" customFormat="1" x14ac:dyDescent="0.2">
      <c r="A26" s="30" t="s">
        <v>218</v>
      </c>
      <c r="B26" s="30" t="s">
        <v>219</v>
      </c>
      <c r="C26" s="30" t="s">
        <v>220</v>
      </c>
      <c r="D26" s="30" t="s">
        <v>221</v>
      </c>
      <c r="E26" s="30">
        <v>6</v>
      </c>
      <c r="F26" s="31">
        <v>0.75</v>
      </c>
      <c r="G26" s="30">
        <v>55</v>
      </c>
      <c r="H26" s="30" t="s">
        <v>15</v>
      </c>
      <c r="I26" s="30" t="s">
        <v>17</v>
      </c>
      <c r="J26" s="30">
        <v>201610</v>
      </c>
      <c r="K26" s="30" t="s">
        <v>451</v>
      </c>
      <c r="L26" s="30">
        <v>1</v>
      </c>
      <c r="M26" s="30">
        <v>1</v>
      </c>
      <c r="N26" s="30">
        <f>SUM(L26,M26)/2</f>
        <v>1</v>
      </c>
      <c r="O26" s="30">
        <v>1</v>
      </c>
      <c r="P26" s="30" t="s">
        <v>488</v>
      </c>
      <c r="Q26" s="30" t="s">
        <v>489</v>
      </c>
      <c r="R26" s="30">
        <v>201540</v>
      </c>
      <c r="S26" s="30" t="s">
        <v>490</v>
      </c>
      <c r="T26" s="30" t="s">
        <v>529</v>
      </c>
      <c r="U26" s="30" t="s">
        <v>492</v>
      </c>
      <c r="V26" s="30">
        <v>21222</v>
      </c>
      <c r="W26" s="30">
        <v>9050</v>
      </c>
      <c r="X26" s="30">
        <v>6036</v>
      </c>
      <c r="Y26" s="30">
        <f>V26-X26</f>
        <v>15186</v>
      </c>
      <c r="Z26" s="30" t="s">
        <v>494</v>
      </c>
      <c r="AB26" s="30">
        <v>0</v>
      </c>
      <c r="AC26" s="30" t="s">
        <v>494</v>
      </c>
      <c r="AD26" s="30">
        <v>0</v>
      </c>
      <c r="AE26" s="30">
        <f>AA26+AD26</f>
        <v>0</v>
      </c>
      <c r="AF26" s="30">
        <f>AE26+AB26</f>
        <v>0</v>
      </c>
      <c r="AG26" s="30">
        <f>X26+AF26</f>
        <v>6036</v>
      </c>
      <c r="AH26" s="30">
        <f>7357-AG26</f>
        <v>1321</v>
      </c>
      <c r="AI26" s="41">
        <v>400</v>
      </c>
      <c r="AJ26" s="41"/>
      <c r="AK26" s="33">
        <f>AI26+AJ26</f>
        <v>400</v>
      </c>
      <c r="AL26" s="33">
        <f>AE26+AI26+AJ26</f>
        <v>400</v>
      </c>
      <c r="AM26" s="33">
        <f>AL26+AB26</f>
        <v>400</v>
      </c>
      <c r="AN26" s="33">
        <f>X26+AM26</f>
        <v>6436</v>
      </c>
      <c r="AO26" s="33">
        <f>7357-AN26</f>
        <v>921</v>
      </c>
      <c r="AP26" s="48">
        <v>42831</v>
      </c>
    </row>
    <row r="27" spans="1:44" s="37" customFormat="1" x14ac:dyDescent="0.2">
      <c r="A27" s="44" t="s">
        <v>222</v>
      </c>
      <c r="B27" s="44" t="s">
        <v>223</v>
      </c>
      <c r="C27" s="44" t="s">
        <v>224</v>
      </c>
      <c r="D27" s="44" t="s">
        <v>225</v>
      </c>
      <c r="E27" s="44">
        <v>10</v>
      </c>
      <c r="F27" s="45">
        <v>1</v>
      </c>
      <c r="G27" s="44">
        <v>26</v>
      </c>
      <c r="H27" s="44" t="s">
        <v>15</v>
      </c>
      <c r="I27" s="44" t="s">
        <v>17</v>
      </c>
      <c r="J27" s="44">
        <v>201610</v>
      </c>
      <c r="K27" s="44" t="s">
        <v>451</v>
      </c>
      <c r="L27" s="44">
        <v>1</v>
      </c>
      <c r="M27" s="44">
        <v>1</v>
      </c>
      <c r="N27" s="44">
        <f>SUM(L27,M27)/2</f>
        <v>1</v>
      </c>
      <c r="O27" s="44">
        <v>1</v>
      </c>
      <c r="P27" s="32" t="s">
        <v>488</v>
      </c>
      <c r="Q27" s="32" t="s">
        <v>489</v>
      </c>
      <c r="R27" s="32">
        <v>201610</v>
      </c>
      <c r="S27" s="32" t="s">
        <v>490</v>
      </c>
      <c r="T27" s="32" t="s">
        <v>525</v>
      </c>
      <c r="U27" s="32" t="s">
        <v>492</v>
      </c>
      <c r="V27" s="32">
        <v>22146</v>
      </c>
      <c r="W27" s="32">
        <v>20500</v>
      </c>
      <c r="X27" s="32">
        <v>4414</v>
      </c>
      <c r="Y27" s="32">
        <f>V27-X27</f>
        <v>17732</v>
      </c>
      <c r="Z27" s="32" t="s">
        <v>494</v>
      </c>
      <c r="AA27" s="32"/>
      <c r="AB27" s="32">
        <v>0</v>
      </c>
      <c r="AC27" s="32" t="s">
        <v>494</v>
      </c>
      <c r="AD27" s="32">
        <v>0</v>
      </c>
      <c r="AE27" s="44">
        <f>AA27+AD27</f>
        <v>0</v>
      </c>
      <c r="AF27" s="44">
        <f>AE27+AB27</f>
        <v>0</v>
      </c>
      <c r="AG27" s="44">
        <f>X27+AF27</f>
        <v>4414</v>
      </c>
      <c r="AH27" s="44">
        <f>7357-AG27</f>
        <v>2943</v>
      </c>
      <c r="AI27" s="46">
        <v>400</v>
      </c>
      <c r="AJ27" s="46"/>
      <c r="AK27" s="33">
        <f>AI27+AJ27</f>
        <v>400</v>
      </c>
      <c r="AL27" s="33">
        <f>AE27+AI27+AJ27</f>
        <v>400</v>
      </c>
      <c r="AM27" s="33">
        <f>AL27+AB27</f>
        <v>400</v>
      </c>
      <c r="AN27" s="33">
        <f>X27+AM27</f>
        <v>4814</v>
      </c>
      <c r="AO27" s="33">
        <f>7357-AN27</f>
        <v>2543</v>
      </c>
      <c r="AP27" s="48">
        <v>42831</v>
      </c>
      <c r="AQ27" s="44"/>
      <c r="AR27" s="44"/>
    </row>
    <row r="28" spans="1:44" x14ac:dyDescent="0.2">
      <c r="A28" s="30" t="s">
        <v>229</v>
      </c>
      <c r="B28" s="30" t="s">
        <v>230</v>
      </c>
      <c r="C28" s="30" t="s">
        <v>231</v>
      </c>
      <c r="D28" s="30" t="s">
        <v>232</v>
      </c>
      <c r="E28" s="30">
        <v>12</v>
      </c>
      <c r="F28" s="31">
        <v>1</v>
      </c>
      <c r="G28" s="30">
        <v>58</v>
      </c>
      <c r="H28" s="30" t="s">
        <v>15</v>
      </c>
      <c r="I28" s="30" t="s">
        <v>17</v>
      </c>
      <c r="J28" s="30">
        <v>201510</v>
      </c>
      <c r="K28" s="30" t="s">
        <v>451</v>
      </c>
      <c r="L28" s="30">
        <v>1.5</v>
      </c>
      <c r="M28" s="30">
        <v>1.5</v>
      </c>
      <c r="N28" s="30">
        <f>SUM(L28,M28)/2</f>
        <v>1.5</v>
      </c>
      <c r="O28" s="30"/>
      <c r="P28" s="32" t="s">
        <v>488</v>
      </c>
      <c r="Q28" s="32" t="s">
        <v>489</v>
      </c>
      <c r="R28" s="32">
        <v>201510</v>
      </c>
      <c r="S28" s="32" t="s">
        <v>490</v>
      </c>
      <c r="T28" s="32" t="s">
        <v>491</v>
      </c>
      <c r="U28" s="32" t="s">
        <v>492</v>
      </c>
      <c r="V28" s="32">
        <v>28246</v>
      </c>
      <c r="W28" s="32">
        <v>26695</v>
      </c>
      <c r="X28" s="32">
        <v>0</v>
      </c>
      <c r="Y28" s="32">
        <f>V28-X28</f>
        <v>28246</v>
      </c>
      <c r="Z28" s="32" t="s">
        <v>531</v>
      </c>
      <c r="AA28" s="32">
        <v>4000</v>
      </c>
      <c r="AB28" s="32">
        <v>0</v>
      </c>
      <c r="AC28" s="32" t="s">
        <v>494</v>
      </c>
      <c r="AD28" s="32">
        <v>0</v>
      </c>
      <c r="AE28" s="30">
        <f>AA28+AD28</f>
        <v>4000</v>
      </c>
      <c r="AF28" s="30">
        <f>AE28+AB28</f>
        <v>4000</v>
      </c>
      <c r="AG28" s="30">
        <f>X28+AF28</f>
        <v>4000</v>
      </c>
      <c r="AH28" s="30">
        <f>7357-AG28</f>
        <v>3357</v>
      </c>
      <c r="AI28" s="41">
        <v>300</v>
      </c>
      <c r="AJ28" s="41"/>
      <c r="AK28" s="33">
        <f>AI28+AJ28</f>
        <v>300</v>
      </c>
      <c r="AL28" s="33">
        <f>AE28+AI28+AJ28</f>
        <v>4300</v>
      </c>
      <c r="AM28" s="33">
        <f>AL28+AB28</f>
        <v>4300</v>
      </c>
      <c r="AN28" s="33">
        <f>X28+AM28</f>
        <v>4300</v>
      </c>
      <c r="AO28" s="33">
        <f>7357-AN28</f>
        <v>3057</v>
      </c>
      <c r="AP28" s="48">
        <v>42831</v>
      </c>
      <c r="AQ28" s="30"/>
      <c r="AR28" s="30"/>
    </row>
    <row r="29" spans="1:44" x14ac:dyDescent="0.2">
      <c r="A29" s="30" t="s">
        <v>321</v>
      </c>
      <c r="B29" s="30" t="s">
        <v>322</v>
      </c>
      <c r="C29" s="30" t="s">
        <v>323</v>
      </c>
      <c r="D29" s="30" t="s">
        <v>324</v>
      </c>
      <c r="E29" s="30">
        <v>8</v>
      </c>
      <c r="F29" s="31">
        <v>1</v>
      </c>
      <c r="G29" s="30">
        <v>14</v>
      </c>
      <c r="H29" s="30" t="s">
        <v>15</v>
      </c>
      <c r="I29" s="30" t="s">
        <v>17</v>
      </c>
      <c r="J29" s="30">
        <v>201710</v>
      </c>
      <c r="K29" s="30" t="s">
        <v>454</v>
      </c>
      <c r="L29" s="30">
        <v>2</v>
      </c>
      <c r="M29" s="30">
        <v>1</v>
      </c>
      <c r="N29" s="30">
        <f>SUM(L29,M29)/2</f>
        <v>1.5</v>
      </c>
      <c r="O29" s="30"/>
      <c r="P29" s="32" t="s">
        <v>488</v>
      </c>
      <c r="Q29" s="32" t="s">
        <v>489</v>
      </c>
      <c r="R29" s="32">
        <v>201710</v>
      </c>
      <c r="S29" s="32" t="s">
        <v>490</v>
      </c>
      <c r="T29" s="32" t="s">
        <v>545</v>
      </c>
      <c r="U29" s="32" t="s">
        <v>513</v>
      </c>
      <c r="V29" s="32">
        <v>22146</v>
      </c>
      <c r="W29" s="32">
        <v>7685.7</v>
      </c>
      <c r="X29" s="32">
        <v>6269</v>
      </c>
      <c r="Y29" s="32">
        <f>V29-X29</f>
        <v>15877</v>
      </c>
      <c r="Z29" s="32" t="s">
        <v>546</v>
      </c>
      <c r="AA29" s="32">
        <v>1000</v>
      </c>
      <c r="AB29" s="32">
        <v>0</v>
      </c>
      <c r="AC29" s="32"/>
      <c r="AD29" s="30">
        <v>0</v>
      </c>
      <c r="AE29" s="30">
        <f>AA29+AD29</f>
        <v>1000</v>
      </c>
      <c r="AF29" s="30">
        <f>AE29+AB29</f>
        <v>1000</v>
      </c>
      <c r="AG29" s="30">
        <f>X29+AF29</f>
        <v>7269</v>
      </c>
      <c r="AH29" s="30">
        <f>7357-AG29</f>
        <v>88</v>
      </c>
      <c r="AI29" s="41">
        <v>300</v>
      </c>
      <c r="AJ29" s="41"/>
      <c r="AK29" s="33">
        <f>AI29+AJ29</f>
        <v>300</v>
      </c>
      <c r="AL29" s="33">
        <f>AE29+AI29+AJ29</f>
        <v>1300</v>
      </c>
      <c r="AM29" s="33">
        <f>AL29+AB29</f>
        <v>1300</v>
      </c>
      <c r="AN29" s="33">
        <f>X29+AM29</f>
        <v>7569</v>
      </c>
      <c r="AO29" s="33">
        <f>7357-AN29</f>
        <v>-212</v>
      </c>
      <c r="AP29" s="48">
        <v>42831</v>
      </c>
      <c r="AQ29" s="30"/>
      <c r="AR29" s="30"/>
    </row>
    <row r="30" spans="1:44" x14ac:dyDescent="0.2">
      <c r="A30" s="1" t="s">
        <v>27</v>
      </c>
      <c r="B30" s="1" t="s">
        <v>28</v>
      </c>
      <c r="C30" s="1" t="s">
        <v>29</v>
      </c>
      <c r="D30" s="1" t="s">
        <v>30</v>
      </c>
      <c r="E30" s="1">
        <v>10</v>
      </c>
      <c r="F30" s="11">
        <v>1</v>
      </c>
      <c r="G30" s="1">
        <v>14</v>
      </c>
      <c r="H30" s="1" t="s">
        <v>15</v>
      </c>
      <c r="I30" s="1" t="s">
        <v>17</v>
      </c>
      <c r="J30" s="1">
        <v>201710</v>
      </c>
      <c r="K30" s="1" t="s">
        <v>454</v>
      </c>
      <c r="L30" s="1">
        <v>3</v>
      </c>
      <c r="M30" s="1">
        <v>1</v>
      </c>
      <c r="N30" s="1">
        <f>SUM(L30,M30)/2</f>
        <v>2</v>
      </c>
      <c r="O30" s="1">
        <v>1</v>
      </c>
      <c r="P30" t="s">
        <v>488</v>
      </c>
      <c r="Q30" t="s">
        <v>489</v>
      </c>
      <c r="R30">
        <v>201710</v>
      </c>
      <c r="S30" t="s">
        <v>490</v>
      </c>
      <c r="T30" t="s">
        <v>495</v>
      </c>
      <c r="U30" t="s">
        <v>492</v>
      </c>
      <c r="V30">
        <v>22146</v>
      </c>
      <c r="W30">
        <v>21100</v>
      </c>
      <c r="X30">
        <v>5742</v>
      </c>
      <c r="Y30">
        <f>V30-X30</f>
        <v>16404</v>
      </c>
      <c r="Z30" t="s">
        <v>494</v>
      </c>
      <c r="AA30"/>
      <c r="AB30">
        <v>0</v>
      </c>
      <c r="AC30" t="s">
        <v>496</v>
      </c>
      <c r="AD30" s="1">
        <v>600</v>
      </c>
      <c r="AE30" s="1">
        <f>AA30+AD30</f>
        <v>600</v>
      </c>
      <c r="AF30" s="1">
        <f>AE30+AB30</f>
        <v>600</v>
      </c>
      <c r="AG30" s="1">
        <f>X30+AF30</f>
        <v>6342</v>
      </c>
      <c r="AH30" s="1">
        <f>7357-AG30</f>
        <v>1015</v>
      </c>
      <c r="AI30" s="26"/>
      <c r="AJ30" s="26"/>
      <c r="AK30" s="33">
        <f>AI30+AJ30</f>
        <v>0</v>
      </c>
      <c r="AL30" s="33">
        <f>AE30+AI30+AJ30</f>
        <v>600</v>
      </c>
      <c r="AM30" s="33">
        <f>AL30+AB30</f>
        <v>600</v>
      </c>
      <c r="AN30" s="33">
        <f>X30+AM30</f>
        <v>6342</v>
      </c>
      <c r="AO30" s="33">
        <f>7357-AN30</f>
        <v>1015</v>
      </c>
    </row>
    <row r="31" spans="1:44" x14ac:dyDescent="0.2">
      <c r="A31" s="1" t="s">
        <v>31</v>
      </c>
      <c r="B31" s="1" t="s">
        <v>32</v>
      </c>
      <c r="C31" s="1" t="s">
        <v>33</v>
      </c>
      <c r="D31" s="1" t="s">
        <v>34</v>
      </c>
      <c r="E31" s="1">
        <v>8</v>
      </c>
      <c r="F31" s="11">
        <v>1</v>
      </c>
      <c r="G31" s="1">
        <v>46</v>
      </c>
      <c r="H31" s="1" t="s">
        <v>15</v>
      </c>
      <c r="I31" s="1" t="s">
        <v>17</v>
      </c>
      <c r="J31" s="1">
        <v>201610</v>
      </c>
      <c r="K31" s="1" t="s">
        <v>451</v>
      </c>
      <c r="L31" s="1">
        <v>3</v>
      </c>
      <c r="M31" s="1">
        <v>3</v>
      </c>
      <c r="N31" s="1">
        <f>SUM(L31,M31)/2</f>
        <v>3</v>
      </c>
      <c r="P31" s="15" t="s">
        <v>488</v>
      </c>
      <c r="Q31" s="15" t="s">
        <v>489</v>
      </c>
      <c r="R31" s="15">
        <v>201610</v>
      </c>
      <c r="S31" s="15" t="s">
        <v>490</v>
      </c>
      <c r="T31" s="15" t="s">
        <v>497</v>
      </c>
      <c r="U31" s="15" t="s">
        <v>492</v>
      </c>
      <c r="V31" s="15">
        <v>22146</v>
      </c>
      <c r="W31" s="15">
        <v>22146</v>
      </c>
      <c r="X31" s="15">
        <v>0</v>
      </c>
      <c r="Y31" s="15">
        <f>V31-X31</f>
        <v>22146</v>
      </c>
      <c r="Z31" s="15" t="s">
        <v>494</v>
      </c>
      <c r="AA31" s="15"/>
      <c r="AB31" s="15">
        <v>1800</v>
      </c>
      <c r="AC31" s="15" t="s">
        <v>494</v>
      </c>
      <c r="AD31" s="1">
        <v>0</v>
      </c>
      <c r="AE31" s="1">
        <f>AA31+AD31</f>
        <v>0</v>
      </c>
      <c r="AF31" s="1">
        <f>AE31+AB31</f>
        <v>1800</v>
      </c>
      <c r="AG31" s="1">
        <f>X31+AF31</f>
        <v>1800</v>
      </c>
      <c r="AH31" s="1">
        <f>7357-AG31</f>
        <v>5557</v>
      </c>
      <c r="AI31" s="26"/>
      <c r="AJ31" s="26"/>
      <c r="AK31" s="33">
        <f>AI31+AJ31</f>
        <v>0</v>
      </c>
      <c r="AL31" s="33">
        <f>AE31+AI31+AJ31</f>
        <v>0</v>
      </c>
      <c r="AM31" s="33">
        <f>AL31+AB31</f>
        <v>1800</v>
      </c>
      <c r="AN31" s="33">
        <f>X31+AM31</f>
        <v>1800</v>
      </c>
      <c r="AO31" s="33">
        <f>7357-AN31</f>
        <v>5557</v>
      </c>
    </row>
    <row r="32" spans="1:44" x14ac:dyDescent="0.2">
      <c r="A32" s="1" t="s">
        <v>35</v>
      </c>
      <c r="B32" s="1" t="s">
        <v>36</v>
      </c>
      <c r="C32" s="1" t="s">
        <v>37</v>
      </c>
      <c r="D32" s="1" t="s">
        <v>38</v>
      </c>
      <c r="E32" s="1">
        <v>14</v>
      </c>
      <c r="F32" s="11">
        <v>1</v>
      </c>
      <c r="G32" s="1">
        <v>36</v>
      </c>
      <c r="H32" s="1" t="s">
        <v>15</v>
      </c>
      <c r="I32" s="1" t="s">
        <v>17</v>
      </c>
      <c r="J32" s="1">
        <v>201610</v>
      </c>
      <c r="K32" s="1" t="s">
        <v>451</v>
      </c>
      <c r="L32" s="1">
        <v>2</v>
      </c>
      <c r="M32" s="1">
        <v>2</v>
      </c>
      <c r="N32" s="1">
        <f>SUM(L32,M32)/2</f>
        <v>2</v>
      </c>
      <c r="P32" t="s">
        <v>488</v>
      </c>
      <c r="Q32" t="s">
        <v>489</v>
      </c>
      <c r="R32">
        <v>201610</v>
      </c>
      <c r="S32" t="s">
        <v>490</v>
      </c>
      <c r="T32" t="s">
        <v>498</v>
      </c>
      <c r="U32" t="s">
        <v>492</v>
      </c>
      <c r="V32">
        <v>22146</v>
      </c>
      <c r="W32">
        <v>21910</v>
      </c>
      <c r="X32">
        <v>1899</v>
      </c>
      <c r="Y32">
        <f>V32-X32</f>
        <v>20247</v>
      </c>
      <c r="Z32" t="s">
        <v>494</v>
      </c>
      <c r="AA32"/>
      <c r="AB32">
        <v>0</v>
      </c>
      <c r="AC32" t="s">
        <v>499</v>
      </c>
      <c r="AD32" s="1">
        <v>1410</v>
      </c>
      <c r="AE32" s="1">
        <f>AA32+AD32</f>
        <v>1410</v>
      </c>
      <c r="AF32" s="1">
        <f>AE32+AB32</f>
        <v>1410</v>
      </c>
      <c r="AG32" s="1">
        <f>X32+AF32</f>
        <v>3309</v>
      </c>
      <c r="AH32" s="1">
        <f>7357-AG32</f>
        <v>4048</v>
      </c>
      <c r="AI32" s="26"/>
      <c r="AJ32" s="26"/>
      <c r="AK32" s="33">
        <f>AI32+AJ32</f>
        <v>0</v>
      </c>
      <c r="AL32" s="33">
        <f>AE32+AI32+AJ32</f>
        <v>1410</v>
      </c>
      <c r="AM32" s="33">
        <f>AL32+AB32</f>
        <v>1410</v>
      </c>
      <c r="AN32" s="33">
        <f>X32+AM32</f>
        <v>3309</v>
      </c>
      <c r="AO32" s="33">
        <f>7357-AN32</f>
        <v>4048</v>
      </c>
    </row>
    <row r="33" spans="1:44" x14ac:dyDescent="0.2">
      <c r="A33" s="1" t="s">
        <v>44</v>
      </c>
      <c r="B33" s="1" t="s">
        <v>45</v>
      </c>
      <c r="C33" s="1" t="s">
        <v>46</v>
      </c>
      <c r="D33" s="1" t="s">
        <v>47</v>
      </c>
      <c r="E33" s="1">
        <v>12</v>
      </c>
      <c r="F33" s="11">
        <v>1</v>
      </c>
      <c r="G33" s="1">
        <v>14</v>
      </c>
      <c r="H33" s="1" t="s">
        <v>15</v>
      </c>
      <c r="I33" s="1" t="s">
        <v>17</v>
      </c>
      <c r="J33" s="1">
        <v>201710</v>
      </c>
      <c r="K33" s="1" t="s">
        <v>454</v>
      </c>
      <c r="L33" s="1">
        <v>3</v>
      </c>
      <c r="M33" s="1">
        <v>1</v>
      </c>
      <c r="N33" s="1">
        <f>SUM(L33,M33)/2</f>
        <v>2</v>
      </c>
      <c r="P33" t="s">
        <v>488</v>
      </c>
      <c r="Q33" t="s">
        <v>489</v>
      </c>
      <c r="R33">
        <v>201710</v>
      </c>
      <c r="S33" t="s">
        <v>490</v>
      </c>
      <c r="T33" t="s">
        <v>500</v>
      </c>
      <c r="U33" t="s">
        <v>492</v>
      </c>
      <c r="V33">
        <v>22146</v>
      </c>
      <c r="W33">
        <v>21233</v>
      </c>
      <c r="X33">
        <v>8705</v>
      </c>
      <c r="Y33">
        <f>V33-X33</f>
        <v>13441</v>
      </c>
      <c r="Z33" t="s">
        <v>494</v>
      </c>
      <c r="AA33"/>
      <c r="AB33">
        <v>0</v>
      </c>
      <c r="AC33" t="s">
        <v>501</v>
      </c>
      <c r="AD33" s="1">
        <v>733</v>
      </c>
      <c r="AE33" s="1">
        <f>AA33+AD33</f>
        <v>733</v>
      </c>
      <c r="AF33" s="1">
        <f>AE33+AB33</f>
        <v>733</v>
      </c>
      <c r="AG33" s="1">
        <f>X33+AF33</f>
        <v>9438</v>
      </c>
      <c r="AH33" s="1">
        <f>7357-AG33</f>
        <v>-2081</v>
      </c>
      <c r="AI33" s="26"/>
      <c r="AJ33" s="26"/>
      <c r="AK33" s="33">
        <f>AI33+AJ33</f>
        <v>0</v>
      </c>
      <c r="AL33" s="33">
        <f>AE33+AI33+AJ33</f>
        <v>733</v>
      </c>
      <c r="AM33" s="33">
        <f>AL33+AB33</f>
        <v>733</v>
      </c>
      <c r="AN33" s="33">
        <f>X33+AM33</f>
        <v>9438</v>
      </c>
      <c r="AO33" s="33">
        <f>7357-AN33</f>
        <v>-2081</v>
      </c>
    </row>
    <row r="34" spans="1:44" x14ac:dyDescent="0.2">
      <c r="A34" s="1" t="s">
        <v>53</v>
      </c>
      <c r="B34" s="1" t="s">
        <v>54</v>
      </c>
      <c r="C34" s="1" t="s">
        <v>55</v>
      </c>
      <c r="D34" s="1" t="s">
        <v>56</v>
      </c>
      <c r="E34" s="1">
        <v>6</v>
      </c>
      <c r="F34" s="11">
        <v>0.75</v>
      </c>
      <c r="G34" s="1">
        <v>10</v>
      </c>
      <c r="H34" s="1" t="s">
        <v>15</v>
      </c>
      <c r="I34" s="1" t="s">
        <v>17</v>
      </c>
      <c r="J34" s="1">
        <v>201710</v>
      </c>
      <c r="K34" s="1" t="s">
        <v>454</v>
      </c>
      <c r="L34" s="1">
        <v>1</v>
      </c>
      <c r="M34" s="1">
        <v>1</v>
      </c>
      <c r="N34" s="1">
        <f>SUM(L34,M34)/2</f>
        <v>1</v>
      </c>
      <c r="O34" s="1">
        <v>1</v>
      </c>
      <c r="P34" t="s">
        <v>488</v>
      </c>
      <c r="Q34" t="s">
        <v>489</v>
      </c>
      <c r="R34">
        <v>201710</v>
      </c>
      <c r="S34" t="s">
        <v>490</v>
      </c>
      <c r="T34" t="s">
        <v>502</v>
      </c>
      <c r="U34" t="s">
        <v>492</v>
      </c>
      <c r="V34">
        <v>22146</v>
      </c>
      <c r="W34">
        <v>21100</v>
      </c>
      <c r="X34">
        <v>6851</v>
      </c>
      <c r="Y34">
        <f>V34-X34</f>
        <v>15295</v>
      </c>
      <c r="Z34" t="s">
        <v>494</v>
      </c>
      <c r="AA34"/>
      <c r="AB34">
        <v>0</v>
      </c>
      <c r="AC34" t="s">
        <v>496</v>
      </c>
      <c r="AD34" s="1">
        <v>600</v>
      </c>
      <c r="AE34" s="1">
        <f>AA34+AD34</f>
        <v>600</v>
      </c>
      <c r="AF34" s="1">
        <f>AE34+AB34</f>
        <v>600</v>
      </c>
      <c r="AG34" s="1">
        <f>X34+AF34</f>
        <v>7451</v>
      </c>
      <c r="AH34" s="1">
        <f>7357-AG34</f>
        <v>-94</v>
      </c>
      <c r="AI34" s="26"/>
      <c r="AJ34" s="26"/>
      <c r="AK34" s="33">
        <f>AI34+AJ34</f>
        <v>0</v>
      </c>
      <c r="AL34" s="33">
        <f>AE34+AI34+AJ34</f>
        <v>600</v>
      </c>
      <c r="AM34" s="33">
        <f>AL34+AB34</f>
        <v>600</v>
      </c>
      <c r="AN34" s="33">
        <f>X34+AM34</f>
        <v>7451</v>
      </c>
      <c r="AO34" s="33">
        <f>7357-AN34</f>
        <v>-94</v>
      </c>
    </row>
    <row r="35" spans="1:44" x14ac:dyDescent="0.2">
      <c r="A35" s="1" t="s">
        <v>77</v>
      </c>
      <c r="B35" s="1" t="s">
        <v>78</v>
      </c>
      <c r="C35" s="1" t="s">
        <v>453</v>
      </c>
      <c r="D35" s="1" t="s">
        <v>80</v>
      </c>
      <c r="E35" s="1">
        <v>8</v>
      </c>
      <c r="F35" s="11">
        <v>1</v>
      </c>
      <c r="G35" s="1">
        <v>40</v>
      </c>
      <c r="H35" s="1" t="s">
        <v>15</v>
      </c>
      <c r="I35" s="1" t="s">
        <v>17</v>
      </c>
      <c r="J35" s="1">
        <v>201610</v>
      </c>
      <c r="K35" s="1" t="s">
        <v>451</v>
      </c>
      <c r="L35" s="1">
        <v>2</v>
      </c>
      <c r="M35" s="1">
        <v>2</v>
      </c>
      <c r="N35" s="1">
        <f>SUM(L35,M35)/2</f>
        <v>2</v>
      </c>
      <c r="P35" t="s">
        <v>488</v>
      </c>
      <c r="Q35" t="s">
        <v>489</v>
      </c>
      <c r="R35">
        <v>201610</v>
      </c>
      <c r="S35" t="s">
        <v>490</v>
      </c>
      <c r="T35" t="s">
        <v>491</v>
      </c>
      <c r="U35" t="s">
        <v>492</v>
      </c>
      <c r="V35">
        <v>22146</v>
      </c>
      <c r="W35">
        <v>20500</v>
      </c>
      <c r="X35">
        <v>15128</v>
      </c>
      <c r="Y35">
        <f>V35-X35</f>
        <v>7018</v>
      </c>
      <c r="Z35" t="s">
        <v>494</v>
      </c>
      <c r="AA35"/>
      <c r="AB35">
        <v>0</v>
      </c>
      <c r="AC35" t="s">
        <v>494</v>
      </c>
      <c r="AD35" s="1">
        <v>0</v>
      </c>
      <c r="AE35" s="1">
        <f>AA35+AD35</f>
        <v>0</v>
      </c>
      <c r="AF35" s="1">
        <f>AE35+AB35</f>
        <v>0</v>
      </c>
      <c r="AG35" s="1">
        <f>X35+AF35</f>
        <v>15128</v>
      </c>
      <c r="AH35" s="1">
        <f>7357-AG35</f>
        <v>-7771</v>
      </c>
      <c r="AI35" s="26"/>
      <c r="AJ35" s="26"/>
      <c r="AK35" s="33">
        <f>AI35+AJ35</f>
        <v>0</v>
      </c>
      <c r="AL35" s="33">
        <f>AE35+AI35+AJ35</f>
        <v>0</v>
      </c>
      <c r="AM35" s="33">
        <f>AL35+AB35</f>
        <v>0</v>
      </c>
      <c r="AN35" s="33">
        <f>X35+AM35</f>
        <v>15128</v>
      </c>
      <c r="AO35" s="33">
        <f>7357-AN35</f>
        <v>-7771</v>
      </c>
    </row>
    <row r="36" spans="1:44" s="5" customFormat="1" x14ac:dyDescent="0.2">
      <c r="A36" s="1" t="s">
        <v>88</v>
      </c>
      <c r="B36" s="1" t="s">
        <v>86</v>
      </c>
      <c r="C36" s="1" t="s">
        <v>89</v>
      </c>
      <c r="D36" s="1" t="s">
        <v>90</v>
      </c>
      <c r="E36" s="1">
        <v>10</v>
      </c>
      <c r="F36" s="11">
        <v>1</v>
      </c>
      <c r="G36" s="1">
        <v>12</v>
      </c>
      <c r="H36" s="1" t="s">
        <v>15</v>
      </c>
      <c r="I36" s="1" t="s">
        <v>17</v>
      </c>
      <c r="J36" s="1">
        <v>201710</v>
      </c>
      <c r="K36" s="1" t="s">
        <v>454</v>
      </c>
      <c r="L36" s="1">
        <v>3</v>
      </c>
      <c r="M36" s="1">
        <v>2</v>
      </c>
      <c r="N36" s="1">
        <f>SUM(L36,M36)/2</f>
        <v>2.5</v>
      </c>
      <c r="O36" s="1"/>
      <c r="P36" s="15" t="s">
        <v>488</v>
      </c>
      <c r="Q36" s="15" t="s">
        <v>489</v>
      </c>
      <c r="R36" s="15">
        <v>201710</v>
      </c>
      <c r="S36" s="15" t="s">
        <v>490</v>
      </c>
      <c r="T36" s="15" t="s">
        <v>504</v>
      </c>
      <c r="U36" s="15" t="s">
        <v>492</v>
      </c>
      <c r="V36" s="15">
        <v>23728</v>
      </c>
      <c r="W36" s="15">
        <v>23728</v>
      </c>
      <c r="X36" s="15">
        <v>0</v>
      </c>
      <c r="Y36" s="15">
        <f>V36-X36</f>
        <v>23728</v>
      </c>
      <c r="Z36" s="15" t="s">
        <v>505</v>
      </c>
      <c r="AA36" s="15">
        <v>1500</v>
      </c>
      <c r="AB36" s="15">
        <v>1800</v>
      </c>
      <c r="AC36" s="15" t="s">
        <v>494</v>
      </c>
      <c r="AD36" s="1">
        <v>0</v>
      </c>
      <c r="AE36" s="1">
        <f>AA36+AD36</f>
        <v>1500</v>
      </c>
      <c r="AF36" s="1">
        <f>AE36+AB36</f>
        <v>3300</v>
      </c>
      <c r="AG36" s="1">
        <f>X36+AF36</f>
        <v>3300</v>
      </c>
      <c r="AH36" s="1">
        <f>7357-AG36</f>
        <v>4057</v>
      </c>
      <c r="AI36" s="26"/>
      <c r="AJ36" s="26"/>
      <c r="AK36" s="33">
        <f>AI36+AJ36</f>
        <v>0</v>
      </c>
      <c r="AL36" s="33">
        <f>AE36+AI36+AJ36</f>
        <v>1500</v>
      </c>
      <c r="AM36" s="33">
        <f>AL36+AB36</f>
        <v>3300</v>
      </c>
      <c r="AN36" s="33">
        <f>X36+AM36</f>
        <v>3300</v>
      </c>
      <c r="AO36" s="33">
        <f>7357-AN36</f>
        <v>4057</v>
      </c>
      <c r="AP36" s="1"/>
      <c r="AQ36" s="1"/>
      <c r="AR36" s="1"/>
    </row>
    <row r="37" spans="1:44" x14ac:dyDescent="0.2">
      <c r="A37" s="1" t="s">
        <v>100</v>
      </c>
      <c r="B37" s="1" t="s">
        <v>101</v>
      </c>
      <c r="C37" s="1" t="s">
        <v>102</v>
      </c>
      <c r="D37" s="1" t="s">
        <v>103</v>
      </c>
      <c r="E37" s="1">
        <v>10</v>
      </c>
      <c r="F37" s="11">
        <v>1</v>
      </c>
      <c r="G37" s="1">
        <v>16</v>
      </c>
      <c r="H37" s="1" t="s">
        <v>15</v>
      </c>
      <c r="I37" s="1" t="s">
        <v>17</v>
      </c>
      <c r="J37" s="1">
        <v>201710</v>
      </c>
      <c r="K37" s="1" t="s">
        <v>454</v>
      </c>
      <c r="L37" s="1">
        <v>2</v>
      </c>
      <c r="M37" s="1">
        <v>2</v>
      </c>
      <c r="N37" s="1">
        <f>SUM(L37,M37)/2</f>
        <v>2</v>
      </c>
      <c r="P37" t="s">
        <v>488</v>
      </c>
      <c r="Q37" t="s">
        <v>489</v>
      </c>
      <c r="R37">
        <v>201710</v>
      </c>
      <c r="S37" t="s">
        <v>490</v>
      </c>
      <c r="T37" t="s">
        <v>508</v>
      </c>
      <c r="U37" t="s">
        <v>492</v>
      </c>
      <c r="V37">
        <v>21310</v>
      </c>
      <c r="W37">
        <v>21310</v>
      </c>
      <c r="X37">
        <v>10457</v>
      </c>
      <c r="Y37">
        <f>V37-X37</f>
        <v>10853</v>
      </c>
      <c r="Z37" t="s">
        <v>493</v>
      </c>
      <c r="AA37">
        <v>1863</v>
      </c>
      <c r="AB37">
        <v>0</v>
      </c>
      <c r="AC37" t="s">
        <v>494</v>
      </c>
      <c r="AD37" s="1">
        <v>0</v>
      </c>
      <c r="AE37" s="1">
        <f>AA37+AD37</f>
        <v>1863</v>
      </c>
      <c r="AF37" s="1">
        <f>AE37+AB37</f>
        <v>1863</v>
      </c>
      <c r="AG37" s="1">
        <f>X37+AF37</f>
        <v>12320</v>
      </c>
      <c r="AH37" s="1">
        <f>7357-AG37</f>
        <v>-4963</v>
      </c>
      <c r="AI37" s="26"/>
      <c r="AJ37" s="26"/>
      <c r="AK37" s="33">
        <f>AI37+AJ37</f>
        <v>0</v>
      </c>
      <c r="AL37" s="33">
        <f>AE37+AI37+AJ37</f>
        <v>1863</v>
      </c>
      <c r="AM37" s="33">
        <f>AL37+AB37</f>
        <v>1863</v>
      </c>
      <c r="AN37" s="33">
        <f>X37+AM37</f>
        <v>12320</v>
      </c>
      <c r="AO37" s="33">
        <f>7357-AN37</f>
        <v>-4963</v>
      </c>
    </row>
    <row r="38" spans="1:44" x14ac:dyDescent="0.2">
      <c r="A38" s="1" t="s">
        <v>104</v>
      </c>
      <c r="B38" s="1" t="s">
        <v>105</v>
      </c>
      <c r="C38" s="1" t="s">
        <v>106</v>
      </c>
      <c r="D38" s="1" t="s">
        <v>107</v>
      </c>
      <c r="E38" s="1">
        <v>10</v>
      </c>
      <c r="F38" s="11">
        <v>1</v>
      </c>
      <c r="G38" s="1">
        <v>16</v>
      </c>
      <c r="H38" s="1" t="s">
        <v>15</v>
      </c>
      <c r="I38" s="1" t="s">
        <v>17</v>
      </c>
      <c r="J38" s="1">
        <v>201710</v>
      </c>
      <c r="K38" s="1" t="s">
        <v>454</v>
      </c>
      <c r="L38" s="1">
        <v>3</v>
      </c>
      <c r="M38" s="1">
        <v>1</v>
      </c>
      <c r="N38" s="1">
        <f>SUM(L38,M38)/2</f>
        <v>2</v>
      </c>
      <c r="O38" s="1">
        <v>1</v>
      </c>
      <c r="P38" s="15" t="s">
        <v>488</v>
      </c>
      <c r="Q38" s="15" t="s">
        <v>489</v>
      </c>
      <c r="R38" s="15">
        <v>201710</v>
      </c>
      <c r="S38" s="15" t="s">
        <v>490</v>
      </c>
      <c r="T38" s="15" t="s">
        <v>509</v>
      </c>
      <c r="U38" s="15" t="s">
        <v>492</v>
      </c>
      <c r="V38" s="15">
        <v>21418</v>
      </c>
      <c r="W38" s="15">
        <v>21418</v>
      </c>
      <c r="X38" s="15">
        <v>0</v>
      </c>
      <c r="Y38" s="15">
        <f>V38-X38</f>
        <v>21418</v>
      </c>
      <c r="Z38" s="15" t="s">
        <v>505</v>
      </c>
      <c r="AA38" s="15">
        <v>1500</v>
      </c>
      <c r="AB38" s="15">
        <v>1650</v>
      </c>
      <c r="AC38" s="15" t="s">
        <v>494</v>
      </c>
      <c r="AD38" s="1">
        <v>0</v>
      </c>
      <c r="AE38" s="1">
        <f>AA38+AD38</f>
        <v>1500</v>
      </c>
      <c r="AF38" s="1">
        <f>AE38+AB38</f>
        <v>3150</v>
      </c>
      <c r="AG38" s="1">
        <f>X38+AF38</f>
        <v>3150</v>
      </c>
      <c r="AH38" s="1">
        <f>7357-AG38</f>
        <v>4207</v>
      </c>
      <c r="AI38" s="26"/>
      <c r="AJ38" s="26"/>
      <c r="AK38" s="33">
        <f>AI38+AJ38</f>
        <v>0</v>
      </c>
      <c r="AL38" s="33">
        <f>AE38+AI38+AJ38</f>
        <v>1500</v>
      </c>
      <c r="AM38" s="33">
        <f>AL38+AB38</f>
        <v>3150</v>
      </c>
      <c r="AN38" s="33">
        <f>X38+AM38</f>
        <v>3150</v>
      </c>
      <c r="AO38" s="33">
        <f>7357-AN38</f>
        <v>4207</v>
      </c>
    </row>
    <row r="39" spans="1:44" x14ac:dyDescent="0.2">
      <c r="A39" s="1" t="s">
        <v>108</v>
      </c>
      <c r="B39" s="1" t="s">
        <v>109</v>
      </c>
      <c r="C39" s="1" t="s">
        <v>29</v>
      </c>
      <c r="D39" s="1" t="s">
        <v>110</v>
      </c>
      <c r="E39" s="1">
        <v>10</v>
      </c>
      <c r="F39" s="11">
        <v>1</v>
      </c>
      <c r="G39" s="1">
        <v>20</v>
      </c>
      <c r="H39" s="1" t="s">
        <v>15</v>
      </c>
      <c r="I39" s="1" t="s">
        <v>17</v>
      </c>
      <c r="J39" s="1">
        <v>201710</v>
      </c>
      <c r="K39" s="1" t="s">
        <v>454</v>
      </c>
      <c r="L39" s="1">
        <v>3</v>
      </c>
      <c r="M39" s="1">
        <v>1</v>
      </c>
      <c r="N39" s="1">
        <f>SUM(L39,M39)/2</f>
        <v>2</v>
      </c>
      <c r="P39" t="s">
        <v>488</v>
      </c>
      <c r="Q39" t="s">
        <v>489</v>
      </c>
      <c r="R39">
        <v>201710</v>
      </c>
      <c r="S39" t="s">
        <v>490</v>
      </c>
      <c r="T39" t="s">
        <v>510</v>
      </c>
      <c r="U39" t="s">
        <v>492</v>
      </c>
      <c r="V39">
        <v>22146</v>
      </c>
      <c r="W39">
        <v>10200</v>
      </c>
      <c r="X39">
        <v>10636</v>
      </c>
      <c r="Y39">
        <f>V39-X39</f>
        <v>11510</v>
      </c>
      <c r="Z39" t="s">
        <v>511</v>
      </c>
      <c r="AA39">
        <v>2200</v>
      </c>
      <c r="AB39">
        <v>0</v>
      </c>
      <c r="AC39" t="s">
        <v>494</v>
      </c>
      <c r="AD39" s="1">
        <v>0</v>
      </c>
      <c r="AE39" s="1">
        <f>AA39+AD39</f>
        <v>2200</v>
      </c>
      <c r="AF39" s="1">
        <f>AE39+AB39</f>
        <v>2200</v>
      </c>
      <c r="AG39" s="1">
        <f>X39+AF39</f>
        <v>12836</v>
      </c>
      <c r="AH39" s="1">
        <f>7357-AG39</f>
        <v>-5479</v>
      </c>
      <c r="AI39" s="26"/>
      <c r="AJ39" s="26"/>
      <c r="AK39" s="33">
        <f>AI39+AJ39</f>
        <v>0</v>
      </c>
      <c r="AL39" s="33">
        <f>AE39+AI39+AJ39</f>
        <v>2200</v>
      </c>
      <c r="AM39" s="33">
        <f>AL39+AB39</f>
        <v>2200</v>
      </c>
      <c r="AN39" s="33">
        <f>X39+AM39</f>
        <v>12836</v>
      </c>
      <c r="AO39" s="33">
        <f>7357-AN39</f>
        <v>-5479</v>
      </c>
    </row>
    <row r="40" spans="1:44" x14ac:dyDescent="0.2">
      <c r="A40" s="1" t="s">
        <v>111</v>
      </c>
      <c r="B40" s="1" t="s">
        <v>112</v>
      </c>
      <c r="C40" s="1" t="s">
        <v>29</v>
      </c>
      <c r="D40" s="1" t="s">
        <v>113</v>
      </c>
      <c r="E40" s="1">
        <v>6</v>
      </c>
      <c r="F40" s="11">
        <v>0.75</v>
      </c>
      <c r="G40" s="1">
        <v>54</v>
      </c>
      <c r="H40" s="1" t="s">
        <v>15</v>
      </c>
      <c r="I40" s="1" t="s">
        <v>17</v>
      </c>
      <c r="J40" s="1">
        <v>201610</v>
      </c>
      <c r="K40" s="1" t="s">
        <v>451</v>
      </c>
      <c r="L40" s="1">
        <v>1</v>
      </c>
      <c r="M40" s="1">
        <v>1</v>
      </c>
      <c r="N40" s="1">
        <f>SUM(L40,M40)/2</f>
        <v>1</v>
      </c>
      <c r="O40" s="1">
        <v>2</v>
      </c>
      <c r="P40" t="s">
        <v>488</v>
      </c>
      <c r="Q40" t="s">
        <v>489</v>
      </c>
      <c r="R40">
        <v>201510</v>
      </c>
      <c r="S40" t="s">
        <v>490</v>
      </c>
      <c r="T40" t="s">
        <v>491</v>
      </c>
      <c r="U40" t="s">
        <v>492</v>
      </c>
      <c r="V40">
        <v>20582</v>
      </c>
      <c r="W40">
        <v>4000</v>
      </c>
      <c r="X40">
        <v>25441</v>
      </c>
      <c r="Y40">
        <f>V40-X40</f>
        <v>-4859</v>
      </c>
      <c r="Z40" t="s">
        <v>494</v>
      </c>
      <c r="AA40"/>
      <c r="AB40">
        <v>0</v>
      </c>
      <c r="AC40" t="s">
        <v>494</v>
      </c>
      <c r="AD40" s="25">
        <v>0</v>
      </c>
      <c r="AE40" s="1">
        <f>AA40+AD40</f>
        <v>0</v>
      </c>
      <c r="AF40" s="1">
        <f>AE40+AB40</f>
        <v>0</v>
      </c>
      <c r="AG40" s="1">
        <f>X40+AF40</f>
        <v>25441</v>
      </c>
      <c r="AH40" s="1">
        <f>7357-AG40</f>
        <v>-18084</v>
      </c>
      <c r="AI40" s="26"/>
      <c r="AJ40" s="26"/>
      <c r="AK40" s="33">
        <f>AI40+AJ40</f>
        <v>0</v>
      </c>
      <c r="AL40" s="33">
        <f>AE40+AI40+AJ40</f>
        <v>0</v>
      </c>
      <c r="AM40" s="33">
        <f>AL40+AB40</f>
        <v>0</v>
      </c>
      <c r="AN40" s="33">
        <f>X40+AM40</f>
        <v>25441</v>
      </c>
      <c r="AO40" s="33">
        <f>7357-AN40</f>
        <v>-18084</v>
      </c>
    </row>
    <row r="41" spans="1:44" x14ac:dyDescent="0.2">
      <c r="A41" s="1" t="s">
        <v>122</v>
      </c>
      <c r="B41" s="1" t="s">
        <v>123</v>
      </c>
      <c r="C41" s="1" t="s">
        <v>124</v>
      </c>
      <c r="D41" s="1" t="s">
        <v>125</v>
      </c>
      <c r="E41" s="1">
        <v>10</v>
      </c>
      <c r="F41" s="11">
        <v>1</v>
      </c>
      <c r="G41" s="1">
        <v>18</v>
      </c>
      <c r="H41" s="1" t="s">
        <v>15</v>
      </c>
      <c r="I41" s="1" t="s">
        <v>17</v>
      </c>
      <c r="J41" s="1">
        <v>201710</v>
      </c>
      <c r="K41" s="1" t="s">
        <v>454</v>
      </c>
      <c r="L41" s="1">
        <v>3</v>
      </c>
      <c r="M41" s="1">
        <v>2</v>
      </c>
      <c r="N41" s="1">
        <f>SUM(L41,M41)/2</f>
        <v>2.5</v>
      </c>
      <c r="P41" t="s">
        <v>488</v>
      </c>
      <c r="Q41" t="s">
        <v>489</v>
      </c>
      <c r="R41">
        <v>201610</v>
      </c>
      <c r="S41" t="s">
        <v>490</v>
      </c>
      <c r="T41" t="s">
        <v>512</v>
      </c>
      <c r="U41" t="s">
        <v>513</v>
      </c>
      <c r="V41">
        <v>21310</v>
      </c>
      <c r="W41">
        <v>20500</v>
      </c>
      <c r="X41">
        <v>11368</v>
      </c>
      <c r="Y41">
        <f>V41-X41</f>
        <v>9942</v>
      </c>
      <c r="Z41" t="s">
        <v>494</v>
      </c>
      <c r="AA41"/>
      <c r="AB41">
        <v>0</v>
      </c>
      <c r="AC41" t="s">
        <v>494</v>
      </c>
      <c r="AD41" s="25">
        <v>0</v>
      </c>
      <c r="AE41" s="1">
        <f>AA41+AD41</f>
        <v>0</v>
      </c>
      <c r="AF41" s="1">
        <f>AE41+AB41</f>
        <v>0</v>
      </c>
      <c r="AG41" s="1">
        <f>X41+AF41</f>
        <v>11368</v>
      </c>
      <c r="AH41" s="1">
        <f>7357-AG41</f>
        <v>-4011</v>
      </c>
      <c r="AI41" s="26"/>
      <c r="AJ41" s="26"/>
      <c r="AK41" s="33">
        <f>AI41+AJ41</f>
        <v>0</v>
      </c>
      <c r="AL41" s="33">
        <f>AE41+AI41+AJ41</f>
        <v>0</v>
      </c>
      <c r="AM41" s="33">
        <f>AL41+AB41</f>
        <v>0</v>
      </c>
      <c r="AN41" s="33">
        <f>X41+AM41</f>
        <v>11368</v>
      </c>
      <c r="AO41" s="33">
        <f>7357-AN41</f>
        <v>-4011</v>
      </c>
    </row>
    <row r="42" spans="1:44" x14ac:dyDescent="0.2">
      <c r="A42" s="1" t="s">
        <v>142</v>
      </c>
      <c r="B42" s="1" t="s">
        <v>143</v>
      </c>
      <c r="C42" s="1" t="s">
        <v>144</v>
      </c>
      <c r="D42" s="1" t="s">
        <v>145</v>
      </c>
      <c r="E42" s="1">
        <v>10</v>
      </c>
      <c r="F42" s="11">
        <v>1</v>
      </c>
      <c r="G42" s="1">
        <v>50</v>
      </c>
      <c r="H42" s="1" t="s">
        <v>15</v>
      </c>
      <c r="I42" s="1" t="s">
        <v>17</v>
      </c>
      <c r="J42" s="1">
        <v>201510</v>
      </c>
      <c r="K42" s="1" t="s">
        <v>451</v>
      </c>
      <c r="L42" s="1">
        <v>2</v>
      </c>
      <c r="M42" s="1">
        <v>2</v>
      </c>
      <c r="N42" s="1">
        <f>SUM(L42,M42)/2</f>
        <v>2</v>
      </c>
      <c r="P42" t="s">
        <v>488</v>
      </c>
      <c r="Q42" t="s">
        <v>489</v>
      </c>
      <c r="R42">
        <v>201510</v>
      </c>
      <c r="S42" t="s">
        <v>490</v>
      </c>
      <c r="T42" t="s">
        <v>514</v>
      </c>
      <c r="U42" t="s">
        <v>513</v>
      </c>
      <c r="V42">
        <v>20583</v>
      </c>
      <c r="W42">
        <v>20500</v>
      </c>
      <c r="X42">
        <v>22994</v>
      </c>
      <c r="Y42">
        <f>V42-X42</f>
        <v>-2411</v>
      </c>
      <c r="Z42" s="1" t="s">
        <v>494</v>
      </c>
      <c r="AA42"/>
      <c r="AB42">
        <v>0</v>
      </c>
      <c r="AC42" t="s">
        <v>494</v>
      </c>
      <c r="AD42" s="25">
        <v>0</v>
      </c>
      <c r="AE42" s="1">
        <f>AA42+AD42</f>
        <v>0</v>
      </c>
      <c r="AF42" s="1">
        <f>AE42+AB42</f>
        <v>0</v>
      </c>
      <c r="AG42" s="1">
        <f>X42+AF42</f>
        <v>22994</v>
      </c>
      <c r="AH42" s="1">
        <f>7357-AG42</f>
        <v>-15637</v>
      </c>
      <c r="AI42" s="26"/>
      <c r="AJ42" s="26"/>
      <c r="AK42" s="33">
        <f>AI42+AJ42</f>
        <v>0</v>
      </c>
      <c r="AL42" s="33">
        <f>AE42+AI42+AJ42</f>
        <v>0</v>
      </c>
      <c r="AM42" s="33">
        <f>AL42+AB42</f>
        <v>0</v>
      </c>
      <c r="AN42" s="33">
        <f>X42+AM42</f>
        <v>22994</v>
      </c>
      <c r="AO42" s="33">
        <f>7357-AN42</f>
        <v>-15637</v>
      </c>
    </row>
    <row r="43" spans="1:44" x14ac:dyDescent="0.2">
      <c r="A43" s="1" t="s">
        <v>151</v>
      </c>
      <c r="B43" s="1" t="s">
        <v>152</v>
      </c>
      <c r="C43" s="1" t="s">
        <v>153</v>
      </c>
      <c r="D43" s="1" t="s">
        <v>154</v>
      </c>
      <c r="E43" s="1">
        <v>6</v>
      </c>
      <c r="F43" s="11">
        <v>0.75</v>
      </c>
      <c r="G43" s="1">
        <v>54</v>
      </c>
      <c r="H43" s="1" t="s">
        <v>15</v>
      </c>
      <c r="I43" s="1" t="s">
        <v>17</v>
      </c>
      <c r="J43" s="1">
        <v>201610</v>
      </c>
      <c r="K43" s="1" t="s">
        <v>451</v>
      </c>
      <c r="L43" s="1">
        <v>1</v>
      </c>
      <c r="M43" s="1">
        <v>1</v>
      </c>
      <c r="N43" s="1">
        <f>SUM(L43,M43)/2</f>
        <v>1</v>
      </c>
      <c r="P43" t="s">
        <v>488</v>
      </c>
      <c r="Q43" t="s">
        <v>489</v>
      </c>
      <c r="R43">
        <v>201540</v>
      </c>
      <c r="S43" t="s">
        <v>490</v>
      </c>
      <c r="T43" t="s">
        <v>515</v>
      </c>
      <c r="U43" t="s">
        <v>492</v>
      </c>
      <c r="V43">
        <v>22057</v>
      </c>
      <c r="W43">
        <v>21100</v>
      </c>
      <c r="X43">
        <v>13946</v>
      </c>
      <c r="Y43">
        <f>V43-X43</f>
        <v>8111</v>
      </c>
      <c r="Z43" t="s">
        <v>516</v>
      </c>
      <c r="AA43">
        <v>600</v>
      </c>
      <c r="AB43">
        <v>0</v>
      </c>
      <c r="AC43" t="s">
        <v>494</v>
      </c>
      <c r="AD43" s="25">
        <v>0</v>
      </c>
      <c r="AE43" s="1">
        <f>AA43+AD43</f>
        <v>600</v>
      </c>
      <c r="AF43" s="1">
        <f>AE43+AB43</f>
        <v>600</v>
      </c>
      <c r="AG43" s="1">
        <f>X43+AF43</f>
        <v>14546</v>
      </c>
      <c r="AH43" s="1">
        <f>7357-AG43</f>
        <v>-7189</v>
      </c>
      <c r="AI43" s="26"/>
      <c r="AJ43" s="26"/>
      <c r="AK43" s="33">
        <f>AI43+AJ43</f>
        <v>0</v>
      </c>
      <c r="AL43" s="33">
        <f>AE43+AI43+AJ43</f>
        <v>600</v>
      </c>
      <c r="AM43" s="33">
        <f>AL43+AB43</f>
        <v>600</v>
      </c>
      <c r="AN43" s="33">
        <f>X43+AM43</f>
        <v>14546</v>
      </c>
      <c r="AO43" s="33">
        <f>7357-AN43</f>
        <v>-7189</v>
      </c>
    </row>
    <row r="44" spans="1:44" x14ac:dyDescent="0.2">
      <c r="A44" s="1" t="s">
        <v>167</v>
      </c>
      <c r="B44" s="1" t="s">
        <v>168</v>
      </c>
      <c r="C44" s="1" t="s">
        <v>169</v>
      </c>
      <c r="D44" s="1" t="s">
        <v>170</v>
      </c>
      <c r="E44" s="1">
        <v>10</v>
      </c>
      <c r="F44" s="11">
        <v>1</v>
      </c>
      <c r="G44" s="1">
        <v>47</v>
      </c>
      <c r="H44" s="1" t="s">
        <v>15</v>
      </c>
      <c r="I44" s="1" t="s">
        <v>17</v>
      </c>
      <c r="J44" s="1">
        <v>201610</v>
      </c>
      <c r="K44" s="1" t="s">
        <v>451</v>
      </c>
      <c r="L44" s="1">
        <v>1.5</v>
      </c>
      <c r="M44" s="1">
        <v>1.5</v>
      </c>
      <c r="N44" s="1">
        <f>SUM(L44,M44)/2</f>
        <v>1.5</v>
      </c>
      <c r="P44" t="s">
        <v>488</v>
      </c>
      <c r="Q44" t="s">
        <v>489</v>
      </c>
      <c r="R44">
        <v>201610</v>
      </c>
      <c r="S44" t="s">
        <v>490</v>
      </c>
      <c r="T44" t="s">
        <v>522</v>
      </c>
      <c r="U44" t="s">
        <v>492</v>
      </c>
      <c r="V44">
        <v>22146</v>
      </c>
      <c r="W44">
        <v>20500</v>
      </c>
      <c r="X44">
        <v>13421</v>
      </c>
      <c r="Y44">
        <f>V44-X44</f>
        <v>8725</v>
      </c>
      <c r="Z44" t="s">
        <v>494</v>
      </c>
      <c r="AA44"/>
      <c r="AB44">
        <v>0</v>
      </c>
      <c r="AC44" t="s">
        <v>494</v>
      </c>
      <c r="AD44" s="27">
        <v>0</v>
      </c>
      <c r="AE44" s="1">
        <f>AA44+AD44</f>
        <v>0</v>
      </c>
      <c r="AF44" s="1">
        <f>AE44+AB44</f>
        <v>0</v>
      </c>
      <c r="AG44" s="1">
        <f>X44+AF44</f>
        <v>13421</v>
      </c>
      <c r="AH44" s="1">
        <f>7357-AG44</f>
        <v>-6064</v>
      </c>
      <c r="AI44" s="26"/>
      <c r="AJ44" s="26"/>
      <c r="AK44" s="33">
        <f>AI44+AJ44</f>
        <v>0</v>
      </c>
      <c r="AL44" s="33">
        <f>AE44+AI44+AJ44</f>
        <v>0</v>
      </c>
      <c r="AM44" s="33">
        <f>AL44+AB44</f>
        <v>0</v>
      </c>
      <c r="AN44" s="33">
        <f>X44+AM44</f>
        <v>13421</v>
      </c>
      <c r="AO44" s="33">
        <f>7357-AN44</f>
        <v>-6064</v>
      </c>
    </row>
    <row r="45" spans="1:44" x14ac:dyDescent="0.2">
      <c r="A45" s="1" t="s">
        <v>172</v>
      </c>
      <c r="B45" s="1" t="s">
        <v>173</v>
      </c>
      <c r="C45" s="1" t="s">
        <v>174</v>
      </c>
      <c r="D45" s="1" t="s">
        <v>175</v>
      </c>
      <c r="E45" s="1">
        <v>8</v>
      </c>
      <c r="F45" s="11">
        <v>1</v>
      </c>
      <c r="G45" s="1">
        <v>12</v>
      </c>
      <c r="H45" s="1" t="s">
        <v>15</v>
      </c>
      <c r="I45" s="1" t="s">
        <v>17</v>
      </c>
      <c r="J45" s="1">
        <v>201710</v>
      </c>
      <c r="K45" s="1" t="s">
        <v>454</v>
      </c>
      <c r="L45" s="1">
        <v>3</v>
      </c>
      <c r="M45" s="1">
        <v>3</v>
      </c>
      <c r="N45" s="1">
        <f>SUM(L45,M45)/2</f>
        <v>3</v>
      </c>
      <c r="P45" t="s">
        <v>488</v>
      </c>
      <c r="Q45" t="s">
        <v>489</v>
      </c>
      <c r="R45">
        <v>201710</v>
      </c>
      <c r="S45" t="s">
        <v>490</v>
      </c>
      <c r="T45" t="s">
        <v>523</v>
      </c>
      <c r="U45" t="s">
        <v>492</v>
      </c>
      <c r="V45">
        <v>19858</v>
      </c>
      <c r="W45">
        <v>7933</v>
      </c>
      <c r="X45">
        <v>36694</v>
      </c>
      <c r="Y45">
        <f>V45-X45</f>
        <v>-16836</v>
      </c>
      <c r="Z45" s="15" t="s">
        <v>516</v>
      </c>
      <c r="AA45">
        <v>600</v>
      </c>
      <c r="AB45">
        <v>0</v>
      </c>
      <c r="AC45" t="s">
        <v>494</v>
      </c>
      <c r="AD45" s="27">
        <v>0</v>
      </c>
      <c r="AE45" s="1">
        <f>AA45+AD45</f>
        <v>600</v>
      </c>
      <c r="AF45" s="1">
        <f>AE45+AB45</f>
        <v>600</v>
      </c>
      <c r="AG45" s="1">
        <f>X45+AF45</f>
        <v>37294</v>
      </c>
      <c r="AH45" s="1">
        <f>7357-AG45</f>
        <v>-29937</v>
      </c>
      <c r="AI45" s="26"/>
      <c r="AJ45" s="26"/>
      <c r="AK45" s="33">
        <f>AI45+AJ45</f>
        <v>0</v>
      </c>
      <c r="AL45" s="33">
        <f>AE45+AI45+AJ45</f>
        <v>600</v>
      </c>
      <c r="AM45" s="33">
        <f>AL45+AB45</f>
        <v>600</v>
      </c>
      <c r="AN45" s="33">
        <f>X45+AM45</f>
        <v>37294</v>
      </c>
      <c r="AO45" s="33">
        <f>7357-AN45</f>
        <v>-29937</v>
      </c>
    </row>
    <row r="46" spans="1:44" x14ac:dyDescent="0.2">
      <c r="A46" s="1" t="s">
        <v>180</v>
      </c>
      <c r="B46" s="1" t="s">
        <v>181</v>
      </c>
      <c r="C46" s="1" t="s">
        <v>182</v>
      </c>
      <c r="D46" s="1" t="s">
        <v>183</v>
      </c>
      <c r="E46" s="1">
        <v>10</v>
      </c>
      <c r="F46" s="11">
        <v>1</v>
      </c>
      <c r="G46" s="1">
        <v>8</v>
      </c>
      <c r="H46" s="1" t="s">
        <v>15</v>
      </c>
      <c r="I46" s="1" t="s">
        <v>17</v>
      </c>
      <c r="J46" s="1">
        <v>201710</v>
      </c>
      <c r="K46" s="1" t="s">
        <v>454</v>
      </c>
      <c r="L46" s="1">
        <v>1</v>
      </c>
      <c r="M46" s="1">
        <v>2</v>
      </c>
      <c r="N46" s="1">
        <f>SUM(L46,M46)/2</f>
        <v>1.5</v>
      </c>
      <c r="P46" t="s">
        <v>488</v>
      </c>
      <c r="Q46" t="s">
        <v>489</v>
      </c>
      <c r="R46">
        <v>201630</v>
      </c>
      <c r="S46" t="s">
        <v>490</v>
      </c>
      <c r="T46" t="s">
        <v>523</v>
      </c>
      <c r="U46" t="s">
        <v>492</v>
      </c>
      <c r="V46">
        <v>22146</v>
      </c>
      <c r="W46">
        <v>20500</v>
      </c>
      <c r="X46">
        <v>27111</v>
      </c>
      <c r="Y46">
        <f>V46-X46</f>
        <v>-4965</v>
      </c>
      <c r="Z46" t="s">
        <v>494</v>
      </c>
      <c r="AA46"/>
      <c r="AB46">
        <v>0</v>
      </c>
      <c r="AC46" t="s">
        <v>494</v>
      </c>
      <c r="AD46" s="27">
        <v>0</v>
      </c>
      <c r="AE46" s="1">
        <f>AA46+AD46</f>
        <v>0</v>
      </c>
      <c r="AF46" s="1">
        <f>AE46+AB46</f>
        <v>0</v>
      </c>
      <c r="AG46" s="1">
        <f>X46+AF46</f>
        <v>27111</v>
      </c>
      <c r="AH46" s="1">
        <f>7357-AG46</f>
        <v>-19754</v>
      </c>
      <c r="AI46" s="26"/>
      <c r="AJ46" s="26"/>
      <c r="AK46" s="33">
        <f>AI46+AJ46</f>
        <v>0</v>
      </c>
      <c r="AL46" s="33">
        <f>AE46+AI46+AJ46</f>
        <v>0</v>
      </c>
      <c r="AM46" s="33">
        <f>AL46+AB46</f>
        <v>0</v>
      </c>
      <c r="AN46" s="33">
        <f>X46+AM46</f>
        <v>27111</v>
      </c>
      <c r="AO46" s="33">
        <f>7357-AN46</f>
        <v>-19754</v>
      </c>
    </row>
    <row r="47" spans="1:44" x14ac:dyDescent="0.2">
      <c r="A47" s="1" t="s">
        <v>184</v>
      </c>
      <c r="B47" s="1" t="s">
        <v>185</v>
      </c>
      <c r="C47" s="1" t="s">
        <v>186</v>
      </c>
      <c r="D47" s="1" t="s">
        <v>187</v>
      </c>
      <c r="E47" s="1">
        <v>10</v>
      </c>
      <c r="F47" s="11">
        <v>1</v>
      </c>
      <c r="G47" s="1">
        <v>46</v>
      </c>
      <c r="H47" s="1" t="s">
        <v>15</v>
      </c>
      <c r="I47" s="1" t="s">
        <v>17</v>
      </c>
      <c r="J47" s="1">
        <v>201610</v>
      </c>
      <c r="K47" s="1" t="s">
        <v>451</v>
      </c>
      <c r="L47" s="1">
        <v>1</v>
      </c>
      <c r="M47" s="1">
        <v>1</v>
      </c>
      <c r="N47" s="1">
        <f>SUM(L47,M47)/2</f>
        <v>1</v>
      </c>
      <c r="P47" t="s">
        <v>488</v>
      </c>
      <c r="Q47" t="s">
        <v>489</v>
      </c>
      <c r="R47">
        <v>201610</v>
      </c>
      <c r="S47" t="s">
        <v>490</v>
      </c>
      <c r="T47" t="s">
        <v>524</v>
      </c>
      <c r="U47" t="s">
        <v>492</v>
      </c>
      <c r="V47">
        <v>22146</v>
      </c>
      <c r="W47">
        <v>20500</v>
      </c>
      <c r="X47">
        <v>7481</v>
      </c>
      <c r="Y47">
        <f>V47-X47</f>
        <v>14665</v>
      </c>
      <c r="Z47" t="s">
        <v>494</v>
      </c>
      <c r="AA47"/>
      <c r="AB47">
        <v>0</v>
      </c>
      <c r="AC47" t="s">
        <v>494</v>
      </c>
      <c r="AD47" s="27">
        <v>0</v>
      </c>
      <c r="AE47" s="1">
        <f>AA47+AD47</f>
        <v>0</v>
      </c>
      <c r="AF47" s="1">
        <f>AE47+AB47</f>
        <v>0</v>
      </c>
      <c r="AG47" s="1">
        <f>X47+AF47</f>
        <v>7481</v>
      </c>
      <c r="AH47" s="1">
        <f>7357-AG47</f>
        <v>-124</v>
      </c>
      <c r="AI47" s="26"/>
      <c r="AJ47" s="26"/>
      <c r="AK47" s="33">
        <f>AI47+AJ47</f>
        <v>0</v>
      </c>
      <c r="AL47" s="33">
        <f>AE47+AI47+AJ47</f>
        <v>0</v>
      </c>
      <c r="AM47" s="33">
        <f>AL47+AB47</f>
        <v>0</v>
      </c>
      <c r="AN47" s="33">
        <f>X47+AM47</f>
        <v>7481</v>
      </c>
      <c r="AO47" s="33">
        <f>7357-AN47</f>
        <v>-124</v>
      </c>
    </row>
    <row r="48" spans="1:44" x14ac:dyDescent="0.2">
      <c r="A48" s="1" t="s">
        <v>192</v>
      </c>
      <c r="B48" s="1" t="s">
        <v>193</v>
      </c>
      <c r="C48" s="1" t="s">
        <v>194</v>
      </c>
      <c r="D48" s="1" t="s">
        <v>195</v>
      </c>
      <c r="E48" s="1">
        <v>12</v>
      </c>
      <c r="F48" s="11">
        <v>1</v>
      </c>
      <c r="G48" s="1">
        <v>46</v>
      </c>
      <c r="H48" s="1" t="s">
        <v>15</v>
      </c>
      <c r="I48" s="1" t="s">
        <v>17</v>
      </c>
      <c r="J48" s="1">
        <v>201610</v>
      </c>
      <c r="K48" s="1" t="s">
        <v>451</v>
      </c>
      <c r="L48" s="1">
        <v>1</v>
      </c>
      <c r="M48" s="1">
        <v>1</v>
      </c>
      <c r="N48" s="1">
        <f>SUM(L48,M48)/2</f>
        <v>1</v>
      </c>
      <c r="P48" t="s">
        <v>488</v>
      </c>
      <c r="Q48" t="s">
        <v>489</v>
      </c>
      <c r="R48">
        <v>201610</v>
      </c>
      <c r="S48" t="s">
        <v>490</v>
      </c>
      <c r="T48" t="s">
        <v>491</v>
      </c>
      <c r="U48" t="s">
        <v>492</v>
      </c>
      <c r="V48">
        <v>22146</v>
      </c>
      <c r="W48">
        <v>20500</v>
      </c>
      <c r="X48">
        <v>15874</v>
      </c>
      <c r="Y48">
        <f>V48-X48</f>
        <v>6272</v>
      </c>
      <c r="Z48" t="s">
        <v>494</v>
      </c>
      <c r="AA48"/>
      <c r="AB48">
        <v>0</v>
      </c>
      <c r="AC48" t="s">
        <v>494</v>
      </c>
      <c r="AD48" s="27">
        <v>0</v>
      </c>
      <c r="AE48" s="1">
        <f>AA48+AD48</f>
        <v>0</v>
      </c>
      <c r="AF48" s="1">
        <f>AE48+AB48</f>
        <v>0</v>
      </c>
      <c r="AG48" s="1">
        <f>X48+AF48</f>
        <v>15874</v>
      </c>
      <c r="AH48" s="1">
        <f>7357-AG48</f>
        <v>-8517</v>
      </c>
      <c r="AI48" s="26"/>
      <c r="AJ48" s="26"/>
      <c r="AK48" s="33">
        <f>AI48+AJ48</f>
        <v>0</v>
      </c>
      <c r="AL48" s="33">
        <f>AE48+AI48+AJ48</f>
        <v>0</v>
      </c>
      <c r="AM48" s="33">
        <f>AL48+AB48</f>
        <v>0</v>
      </c>
      <c r="AN48" s="33">
        <f>X48+AM48</f>
        <v>15874</v>
      </c>
      <c r="AO48" s="33">
        <f>7357-AN48</f>
        <v>-8517</v>
      </c>
    </row>
    <row r="49" spans="1:43" x14ac:dyDescent="0.2">
      <c r="A49" s="1" t="s">
        <v>200</v>
      </c>
      <c r="B49" s="1" t="s">
        <v>201</v>
      </c>
      <c r="C49" s="1" t="s">
        <v>202</v>
      </c>
      <c r="D49" s="1" t="s">
        <v>203</v>
      </c>
      <c r="E49" s="1">
        <v>6</v>
      </c>
      <c r="F49" s="11">
        <v>0.75</v>
      </c>
      <c r="G49" s="1">
        <v>16</v>
      </c>
      <c r="H49" s="1" t="s">
        <v>15</v>
      </c>
      <c r="I49" s="1" t="s">
        <v>17</v>
      </c>
      <c r="J49" s="1">
        <v>201710</v>
      </c>
      <c r="K49" s="1" t="s">
        <v>454</v>
      </c>
      <c r="L49" s="1">
        <v>3</v>
      </c>
      <c r="M49" s="1">
        <v>2</v>
      </c>
      <c r="N49" s="1">
        <f>SUM(L49,M49)/2</f>
        <v>2.5</v>
      </c>
      <c r="P49" t="s">
        <v>488</v>
      </c>
      <c r="Q49" t="s">
        <v>489</v>
      </c>
      <c r="R49">
        <v>201610</v>
      </c>
      <c r="S49" t="s">
        <v>490</v>
      </c>
      <c r="T49" t="s">
        <v>525</v>
      </c>
      <c r="U49" t="s">
        <v>492</v>
      </c>
      <c r="V49">
        <v>21418</v>
      </c>
      <c r="W49">
        <v>10933</v>
      </c>
      <c r="X49">
        <v>4288</v>
      </c>
      <c r="Y49">
        <f>V49-X49</f>
        <v>17130</v>
      </c>
      <c r="Z49" s="15" t="s">
        <v>518</v>
      </c>
      <c r="AA49">
        <v>1200</v>
      </c>
      <c r="AB49">
        <v>0</v>
      </c>
      <c r="AC49" t="s">
        <v>501</v>
      </c>
      <c r="AD49" s="27">
        <v>733</v>
      </c>
      <c r="AE49" s="1">
        <f>AA49+AD49</f>
        <v>1933</v>
      </c>
      <c r="AF49" s="1">
        <f>AE49+AB49</f>
        <v>1933</v>
      </c>
      <c r="AG49" s="1">
        <f>X49+AF49</f>
        <v>6221</v>
      </c>
      <c r="AH49" s="1">
        <f>7357-AG49</f>
        <v>1136</v>
      </c>
      <c r="AI49" s="26"/>
      <c r="AJ49" s="26"/>
      <c r="AK49" s="33">
        <f>AI49+AJ49</f>
        <v>0</v>
      </c>
      <c r="AL49" s="33">
        <f>AE49+AI49+AJ49</f>
        <v>1933</v>
      </c>
      <c r="AM49" s="33">
        <f>AL49+AB49</f>
        <v>1933</v>
      </c>
      <c r="AN49" s="33">
        <f>X49+AM49</f>
        <v>6221</v>
      </c>
      <c r="AO49" s="33">
        <f>7357-AN49</f>
        <v>1136</v>
      </c>
    </row>
    <row r="50" spans="1:43" x14ac:dyDescent="0.2">
      <c r="A50" s="1" t="s">
        <v>204</v>
      </c>
      <c r="B50" s="1" t="s">
        <v>205</v>
      </c>
      <c r="C50" s="1" t="s">
        <v>206</v>
      </c>
      <c r="D50" s="1" t="s">
        <v>207</v>
      </c>
      <c r="E50" s="1">
        <v>6</v>
      </c>
      <c r="F50" s="11">
        <v>0.75</v>
      </c>
      <c r="G50" s="1">
        <v>54</v>
      </c>
      <c r="H50" s="1" t="s">
        <v>15</v>
      </c>
      <c r="I50" s="1" t="s">
        <v>17</v>
      </c>
      <c r="J50" s="1">
        <v>201610</v>
      </c>
      <c r="K50" s="1" t="s">
        <v>451</v>
      </c>
      <c r="L50" s="1">
        <v>3</v>
      </c>
      <c r="M50" s="1">
        <v>3</v>
      </c>
      <c r="N50" s="1">
        <f>SUM(L50,M50)/2</f>
        <v>3</v>
      </c>
      <c r="P50" t="s">
        <v>488</v>
      </c>
      <c r="Q50" t="s">
        <v>489</v>
      </c>
      <c r="R50">
        <v>201610</v>
      </c>
      <c r="S50" t="s">
        <v>490</v>
      </c>
      <c r="T50" t="s">
        <v>508</v>
      </c>
      <c r="U50" t="s">
        <v>492</v>
      </c>
      <c r="V50">
        <v>22146</v>
      </c>
      <c r="W50">
        <v>21700</v>
      </c>
      <c r="X50">
        <v>3247</v>
      </c>
      <c r="Y50">
        <f>V50-X50</f>
        <v>18899</v>
      </c>
      <c r="Z50" t="s">
        <v>494</v>
      </c>
      <c r="AA50"/>
      <c r="AB50">
        <v>0</v>
      </c>
      <c r="AC50" t="s">
        <v>526</v>
      </c>
      <c r="AD50" s="27">
        <f>600+600</f>
        <v>1200</v>
      </c>
      <c r="AE50" s="1">
        <f>AA50+AD50</f>
        <v>1200</v>
      </c>
      <c r="AF50" s="1">
        <f>AE50+AB50</f>
        <v>1200</v>
      </c>
      <c r="AG50" s="1">
        <f>X50+AF50</f>
        <v>4447</v>
      </c>
      <c r="AH50" s="1">
        <f>7357-AG50</f>
        <v>2910</v>
      </c>
      <c r="AI50" s="26"/>
      <c r="AJ50" s="26"/>
      <c r="AK50" s="33">
        <f>AI50+AJ50</f>
        <v>0</v>
      </c>
      <c r="AL50" s="33">
        <f>AE50+AI50+AJ50</f>
        <v>1200</v>
      </c>
      <c r="AM50" s="33">
        <f>AL50+AB50</f>
        <v>1200</v>
      </c>
      <c r="AN50" s="33">
        <f>X50+AM50</f>
        <v>4447</v>
      </c>
      <c r="AO50" s="33">
        <f>7357-AN50</f>
        <v>2910</v>
      </c>
    </row>
    <row r="51" spans="1:43" x14ac:dyDescent="0.2">
      <c r="A51" s="1" t="s">
        <v>208</v>
      </c>
      <c r="B51" s="1" t="s">
        <v>209</v>
      </c>
      <c r="C51" s="1" t="s">
        <v>464</v>
      </c>
      <c r="D51" s="1" t="s">
        <v>210</v>
      </c>
      <c r="E51" s="1">
        <v>10</v>
      </c>
      <c r="F51" s="11">
        <v>1</v>
      </c>
      <c r="G51" s="1">
        <v>6</v>
      </c>
      <c r="H51" s="1" t="s">
        <v>15</v>
      </c>
      <c r="I51" s="1" t="s">
        <v>17</v>
      </c>
      <c r="J51" s="1">
        <v>201710</v>
      </c>
      <c r="K51" s="1" t="s">
        <v>454</v>
      </c>
      <c r="L51" s="1">
        <v>3</v>
      </c>
      <c r="M51" s="1">
        <v>2</v>
      </c>
      <c r="N51" s="1">
        <f>SUM(L51,M51)/2</f>
        <v>2.5</v>
      </c>
      <c r="P51" t="s">
        <v>488</v>
      </c>
      <c r="Q51" t="s">
        <v>489</v>
      </c>
      <c r="R51">
        <v>201710</v>
      </c>
      <c r="S51" t="s">
        <v>490</v>
      </c>
      <c r="T51" t="s">
        <v>527</v>
      </c>
      <c r="U51" t="s">
        <v>492</v>
      </c>
      <c r="V51">
        <v>22146</v>
      </c>
      <c r="W51">
        <v>20841</v>
      </c>
      <c r="X51">
        <v>3998</v>
      </c>
      <c r="Y51">
        <f>V51-X51</f>
        <v>18148</v>
      </c>
      <c r="Z51" s="15" t="s">
        <v>494</v>
      </c>
      <c r="AA51"/>
      <c r="AB51">
        <v>0</v>
      </c>
      <c r="AC51" t="s">
        <v>528</v>
      </c>
      <c r="AD51" s="29">
        <f>1000+600</f>
        <v>1600</v>
      </c>
      <c r="AE51" s="1">
        <f>AA51+AD51</f>
        <v>1600</v>
      </c>
      <c r="AF51" s="1">
        <f>AE51+AB51</f>
        <v>1600</v>
      </c>
      <c r="AG51" s="1">
        <f>X51+AF51</f>
        <v>5598</v>
      </c>
      <c r="AH51" s="1">
        <f>7357-AG51</f>
        <v>1759</v>
      </c>
      <c r="AI51" s="26"/>
      <c r="AJ51" s="26"/>
      <c r="AK51" s="33">
        <f>AI51+AJ51</f>
        <v>0</v>
      </c>
      <c r="AL51" s="33">
        <f>AE51+AI51+AJ51</f>
        <v>1600</v>
      </c>
      <c r="AM51" s="33">
        <f>AL51+AB51</f>
        <v>1600</v>
      </c>
      <c r="AN51" s="33">
        <f>X51+AM51</f>
        <v>5598</v>
      </c>
      <c r="AO51" s="33">
        <f>7357-AN51</f>
        <v>1759</v>
      </c>
      <c r="AP51" s="5"/>
      <c r="AQ51" s="5"/>
    </row>
    <row r="52" spans="1:43" x14ac:dyDescent="0.2">
      <c r="A52" s="1" t="s">
        <v>226</v>
      </c>
      <c r="B52" s="1" t="s">
        <v>227</v>
      </c>
      <c r="C52" s="1" t="s">
        <v>102</v>
      </c>
      <c r="D52" s="1" t="s">
        <v>228</v>
      </c>
      <c r="E52" s="1">
        <v>14</v>
      </c>
      <c r="F52" s="11">
        <v>1</v>
      </c>
      <c r="G52" s="1">
        <v>16</v>
      </c>
      <c r="H52" s="1" t="s">
        <v>15</v>
      </c>
      <c r="I52" s="1" t="s">
        <v>17</v>
      </c>
      <c r="J52" s="1">
        <v>201710</v>
      </c>
      <c r="K52" s="1" t="s">
        <v>454</v>
      </c>
      <c r="L52" s="1">
        <v>3</v>
      </c>
      <c r="M52" s="1">
        <v>3</v>
      </c>
      <c r="N52" s="1">
        <f>SUM(L52,M52)/2</f>
        <v>3</v>
      </c>
      <c r="P52" s="15" t="s">
        <v>488</v>
      </c>
      <c r="Q52" s="15" t="s">
        <v>489</v>
      </c>
      <c r="R52" s="15">
        <v>201710</v>
      </c>
      <c r="S52" s="15" t="s">
        <v>490</v>
      </c>
      <c r="T52" s="15" t="s">
        <v>530</v>
      </c>
      <c r="U52" s="15" t="s">
        <v>492</v>
      </c>
      <c r="V52" s="15">
        <v>21310</v>
      </c>
      <c r="W52" s="15">
        <v>20500</v>
      </c>
      <c r="X52" s="15">
        <v>0</v>
      </c>
      <c r="Y52" s="15">
        <f>V52-X52</f>
        <v>21310</v>
      </c>
      <c r="Z52" s="15" t="s">
        <v>494</v>
      </c>
      <c r="AA52" s="15"/>
      <c r="AB52" s="15">
        <v>0</v>
      </c>
      <c r="AC52" s="15" t="s">
        <v>494</v>
      </c>
      <c r="AD52" s="15">
        <v>0</v>
      </c>
      <c r="AE52" s="1">
        <f>AA52+AD52</f>
        <v>0</v>
      </c>
      <c r="AF52" s="1">
        <f>AE52+AB52</f>
        <v>0</v>
      </c>
      <c r="AG52" s="1">
        <f>X52+AF52</f>
        <v>0</v>
      </c>
      <c r="AH52" s="1">
        <f>7357-AG52</f>
        <v>7357</v>
      </c>
      <c r="AI52" s="26"/>
      <c r="AJ52" s="26"/>
      <c r="AK52" s="33">
        <f>AI52+AJ52</f>
        <v>0</v>
      </c>
      <c r="AL52" s="33">
        <f>AE52+AI52+AJ52</f>
        <v>0</v>
      </c>
      <c r="AM52" s="33">
        <f>AL52+AB52</f>
        <v>0</v>
      </c>
      <c r="AN52" s="33">
        <f>X52+AM52</f>
        <v>0</v>
      </c>
      <c r="AO52" s="33">
        <f>7357-AN52</f>
        <v>7357</v>
      </c>
    </row>
    <row r="53" spans="1:43" x14ac:dyDescent="0.2">
      <c r="A53" s="1" t="s">
        <v>233</v>
      </c>
      <c r="B53" s="1" t="s">
        <v>234</v>
      </c>
      <c r="C53" s="1" t="s">
        <v>235</v>
      </c>
      <c r="D53" s="1" t="s">
        <v>236</v>
      </c>
      <c r="E53" s="1">
        <v>14</v>
      </c>
      <c r="F53" s="11">
        <v>1</v>
      </c>
      <c r="G53" s="1">
        <v>38</v>
      </c>
      <c r="H53" s="1" t="s">
        <v>15</v>
      </c>
      <c r="I53" s="1" t="s">
        <v>17</v>
      </c>
      <c r="J53" s="1">
        <v>201610</v>
      </c>
      <c r="K53" s="1" t="s">
        <v>451</v>
      </c>
      <c r="L53" s="1">
        <v>3</v>
      </c>
      <c r="M53" s="1">
        <v>3</v>
      </c>
      <c r="N53" s="1">
        <f>SUM(L53,M53)/2</f>
        <v>3</v>
      </c>
      <c r="P53" t="s">
        <v>488</v>
      </c>
      <c r="Q53" t="s">
        <v>489</v>
      </c>
      <c r="R53">
        <v>201610</v>
      </c>
      <c r="S53" t="s">
        <v>490</v>
      </c>
      <c r="T53" t="s">
        <v>532</v>
      </c>
      <c r="U53" t="s">
        <v>513</v>
      </c>
      <c r="V53">
        <v>22146</v>
      </c>
      <c r="W53">
        <v>20500</v>
      </c>
      <c r="X53">
        <v>4239</v>
      </c>
      <c r="Y53">
        <f>V53-X53</f>
        <v>17907</v>
      </c>
      <c r="Z53" t="s">
        <v>494</v>
      </c>
      <c r="AA53"/>
      <c r="AB53">
        <v>0</v>
      </c>
      <c r="AC53" t="s">
        <v>494</v>
      </c>
      <c r="AD53" s="28">
        <v>0</v>
      </c>
      <c r="AE53" s="1">
        <f>AA53+AD53</f>
        <v>0</v>
      </c>
      <c r="AF53" s="1">
        <f>AE53+AB53</f>
        <v>0</v>
      </c>
      <c r="AG53" s="1">
        <f>X53+AF53</f>
        <v>4239</v>
      </c>
      <c r="AH53" s="1">
        <f>7357-AG53</f>
        <v>3118</v>
      </c>
      <c r="AI53" s="26"/>
      <c r="AJ53" s="26"/>
      <c r="AK53" s="33">
        <f>AI53+AJ53</f>
        <v>0</v>
      </c>
      <c r="AL53" s="33">
        <f>AE53+AI53+AJ53</f>
        <v>0</v>
      </c>
      <c r="AM53" s="33">
        <f>AL53+AB53</f>
        <v>0</v>
      </c>
      <c r="AN53" s="33">
        <f>X53+AM53</f>
        <v>4239</v>
      </c>
      <c r="AO53" s="33">
        <f>7357-AN53</f>
        <v>3118</v>
      </c>
    </row>
    <row r="54" spans="1:43" x14ac:dyDescent="0.2">
      <c r="A54" s="1" t="s">
        <v>237</v>
      </c>
      <c r="B54" s="1" t="s">
        <v>238</v>
      </c>
      <c r="C54" s="1" t="s">
        <v>171</v>
      </c>
      <c r="D54" s="1" t="s">
        <v>239</v>
      </c>
      <c r="E54" s="1">
        <v>10</v>
      </c>
      <c r="F54" s="11">
        <v>1</v>
      </c>
      <c r="G54" s="1">
        <v>42</v>
      </c>
      <c r="H54" s="1" t="s">
        <v>15</v>
      </c>
      <c r="I54" s="1" t="s">
        <v>17</v>
      </c>
      <c r="J54" s="1">
        <v>201610</v>
      </c>
      <c r="K54" s="1" t="s">
        <v>451</v>
      </c>
      <c r="L54" s="1">
        <v>2</v>
      </c>
      <c r="M54" s="1">
        <v>3</v>
      </c>
      <c r="N54" s="1">
        <f>SUM(L54,M54)/2</f>
        <v>2.5</v>
      </c>
      <c r="P54" t="s">
        <v>488</v>
      </c>
      <c r="Q54" t="s">
        <v>489</v>
      </c>
      <c r="R54">
        <v>201310</v>
      </c>
      <c r="S54" t="s">
        <v>490</v>
      </c>
      <c r="T54" t="s">
        <v>533</v>
      </c>
      <c r="U54" t="s">
        <v>492</v>
      </c>
      <c r="V54">
        <v>21417</v>
      </c>
      <c r="W54">
        <v>20140</v>
      </c>
      <c r="X54">
        <v>25831</v>
      </c>
      <c r="Y54">
        <f>V54-X54</f>
        <v>-4414</v>
      </c>
      <c r="Z54" s="15"/>
      <c r="AA54"/>
      <c r="AB54">
        <v>0</v>
      </c>
      <c r="AC54" t="s">
        <v>534</v>
      </c>
      <c r="AD54" s="26">
        <v>0</v>
      </c>
      <c r="AE54" s="1">
        <f>AA54+AD54</f>
        <v>0</v>
      </c>
      <c r="AF54" s="1">
        <f>AE54+AB54</f>
        <v>0</v>
      </c>
      <c r="AG54" s="1">
        <f>X54+AF54</f>
        <v>25831</v>
      </c>
      <c r="AH54" s="1">
        <f>7357-AG54</f>
        <v>-18474</v>
      </c>
      <c r="AI54" s="26"/>
      <c r="AJ54" s="26"/>
      <c r="AK54" s="33">
        <f>AI54+AJ54</f>
        <v>0</v>
      </c>
      <c r="AL54" s="33">
        <f>AE54+AI54+AJ54</f>
        <v>0</v>
      </c>
      <c r="AM54" s="33">
        <f>AL54+AB54</f>
        <v>0</v>
      </c>
      <c r="AN54" s="33">
        <f>X54+AM54</f>
        <v>25831</v>
      </c>
      <c r="AO54" s="33">
        <f>7357-AN54</f>
        <v>-18474</v>
      </c>
    </row>
    <row r="55" spans="1:43" x14ac:dyDescent="0.2">
      <c r="A55" s="1" t="s">
        <v>240</v>
      </c>
      <c r="B55" s="1" t="s">
        <v>241</v>
      </c>
      <c r="C55" s="1" t="s">
        <v>242</v>
      </c>
      <c r="D55" s="1" t="s">
        <v>243</v>
      </c>
      <c r="E55" s="1">
        <v>8</v>
      </c>
      <c r="F55" s="11">
        <v>1</v>
      </c>
      <c r="G55" s="1">
        <v>50</v>
      </c>
      <c r="H55" s="1" t="s">
        <v>15</v>
      </c>
      <c r="I55" s="1" t="s">
        <v>17</v>
      </c>
      <c r="J55" s="1">
        <v>201610</v>
      </c>
      <c r="K55" s="1" t="s">
        <v>451</v>
      </c>
      <c r="L55" s="1">
        <v>1</v>
      </c>
      <c r="M55" s="1">
        <v>1</v>
      </c>
      <c r="N55" s="1">
        <f>SUM(L55,M55)/2</f>
        <v>1</v>
      </c>
      <c r="P55" t="s">
        <v>488</v>
      </c>
      <c r="Q55" t="s">
        <v>489</v>
      </c>
      <c r="R55">
        <v>201540</v>
      </c>
      <c r="S55" t="s">
        <v>490</v>
      </c>
      <c r="T55" t="s">
        <v>535</v>
      </c>
      <c r="U55" t="s">
        <v>492</v>
      </c>
      <c r="V55">
        <v>22146</v>
      </c>
      <c r="W55">
        <v>20500</v>
      </c>
      <c r="X55">
        <v>8507</v>
      </c>
      <c r="Y55">
        <f>V55-X55</f>
        <v>13639</v>
      </c>
      <c r="Z55" t="s">
        <v>494</v>
      </c>
      <c r="AA55"/>
      <c r="AB55">
        <v>0</v>
      </c>
      <c r="AC55" t="s">
        <v>494</v>
      </c>
      <c r="AD55" s="26">
        <v>0</v>
      </c>
      <c r="AE55" s="1">
        <f>AA55+AD55</f>
        <v>0</v>
      </c>
      <c r="AF55" s="1">
        <f>AE55+AB55</f>
        <v>0</v>
      </c>
      <c r="AG55" s="1">
        <f>X55+AF55</f>
        <v>8507</v>
      </c>
      <c r="AH55" s="1">
        <f>7357-AG55</f>
        <v>-1150</v>
      </c>
      <c r="AI55" s="26"/>
      <c r="AJ55" s="26"/>
      <c r="AK55" s="33">
        <f>AI55+AJ55</f>
        <v>0</v>
      </c>
      <c r="AL55" s="33">
        <f>AE55+AI55+AJ55</f>
        <v>0</v>
      </c>
      <c r="AM55" s="33">
        <f>AL55+AB55</f>
        <v>0</v>
      </c>
      <c r="AN55" s="33">
        <f>X55+AM55</f>
        <v>8507</v>
      </c>
      <c r="AO55" s="33">
        <f>7357-AN55</f>
        <v>-1150</v>
      </c>
    </row>
    <row r="56" spans="1:43" x14ac:dyDescent="0.2">
      <c r="A56" s="1" t="s">
        <v>244</v>
      </c>
      <c r="B56" s="1" t="s">
        <v>245</v>
      </c>
      <c r="C56" s="1" t="s">
        <v>246</v>
      </c>
      <c r="D56" s="1" t="s">
        <v>247</v>
      </c>
      <c r="E56" s="1">
        <v>10</v>
      </c>
      <c r="F56" s="11">
        <v>1</v>
      </c>
      <c r="G56" s="1">
        <v>16</v>
      </c>
      <c r="H56" s="1" t="s">
        <v>15</v>
      </c>
      <c r="I56" s="1" t="s">
        <v>17</v>
      </c>
      <c r="J56" s="1">
        <v>201710</v>
      </c>
      <c r="K56" s="1" t="s">
        <v>454</v>
      </c>
      <c r="L56" s="1">
        <v>2</v>
      </c>
      <c r="M56" s="1">
        <v>3</v>
      </c>
      <c r="N56" s="1">
        <f>SUM(L56,M56)/2</f>
        <v>2.5</v>
      </c>
      <c r="P56" t="s">
        <v>488</v>
      </c>
      <c r="Q56" t="s">
        <v>489</v>
      </c>
      <c r="R56">
        <v>201710</v>
      </c>
      <c r="S56" t="s">
        <v>490</v>
      </c>
      <c r="T56" t="s">
        <v>536</v>
      </c>
      <c r="U56" t="s">
        <v>513</v>
      </c>
      <c r="V56">
        <v>21310</v>
      </c>
      <c r="W56">
        <v>20500</v>
      </c>
      <c r="X56">
        <v>46758</v>
      </c>
      <c r="Y56">
        <f>V56-X56</f>
        <v>-25448</v>
      </c>
      <c r="Z56" t="s">
        <v>494</v>
      </c>
      <c r="AA56"/>
      <c r="AB56">
        <v>0</v>
      </c>
      <c r="AC56" t="s">
        <v>494</v>
      </c>
      <c r="AD56" s="26">
        <v>0</v>
      </c>
      <c r="AE56" s="1">
        <f>AA56+AD56</f>
        <v>0</v>
      </c>
      <c r="AF56" s="1">
        <f>AE56+AB56</f>
        <v>0</v>
      </c>
      <c r="AG56" s="1">
        <f>X56+AF56</f>
        <v>46758</v>
      </c>
      <c r="AH56" s="1">
        <f>7357-AG56</f>
        <v>-39401</v>
      </c>
      <c r="AI56" s="26"/>
      <c r="AJ56" s="26"/>
      <c r="AK56" s="33">
        <f>AI56+AJ56</f>
        <v>0</v>
      </c>
      <c r="AL56" s="33">
        <f>AE56+AI56+AJ56</f>
        <v>0</v>
      </c>
      <c r="AM56" s="33">
        <f>AL56+AB56</f>
        <v>0</v>
      </c>
      <c r="AN56" s="33">
        <f>X56+AM56</f>
        <v>46758</v>
      </c>
      <c r="AO56" s="33">
        <f>7357-AN56</f>
        <v>-39401</v>
      </c>
    </row>
    <row r="57" spans="1:43" x14ac:dyDescent="0.2">
      <c r="A57" s="1" t="s">
        <v>260</v>
      </c>
      <c r="B57" s="1" t="s">
        <v>257</v>
      </c>
      <c r="C57" s="1" t="s">
        <v>102</v>
      </c>
      <c r="D57" s="1" t="s">
        <v>261</v>
      </c>
      <c r="E57" s="1">
        <v>8</v>
      </c>
      <c r="F57" s="11">
        <v>1</v>
      </c>
      <c r="G57" s="1">
        <v>42</v>
      </c>
      <c r="H57" s="1" t="s">
        <v>15</v>
      </c>
      <c r="I57" s="1" t="s">
        <v>17</v>
      </c>
      <c r="J57" s="1">
        <v>201610</v>
      </c>
      <c r="K57" s="1" t="s">
        <v>451</v>
      </c>
      <c r="L57" s="1">
        <v>2</v>
      </c>
      <c r="M57" s="1">
        <v>2</v>
      </c>
      <c r="N57" s="1">
        <f>SUM(L57,M57)/2</f>
        <v>2</v>
      </c>
      <c r="P57" s="15" t="s">
        <v>488</v>
      </c>
      <c r="Q57" s="15" t="s">
        <v>489</v>
      </c>
      <c r="R57" s="15">
        <v>201610</v>
      </c>
      <c r="S57" s="15" t="s">
        <v>490</v>
      </c>
      <c r="T57" s="15" t="s">
        <v>538</v>
      </c>
      <c r="U57" s="15" t="s">
        <v>492</v>
      </c>
      <c r="V57" s="15">
        <v>22146</v>
      </c>
      <c r="W57" s="15">
        <v>22146</v>
      </c>
      <c r="X57" s="15">
        <v>0</v>
      </c>
      <c r="Y57" s="15">
        <f>V57-X57</f>
        <v>22146</v>
      </c>
      <c r="Z57" s="15" t="s">
        <v>516</v>
      </c>
      <c r="AA57" s="15">
        <v>600</v>
      </c>
      <c r="AB57" s="15">
        <v>1800</v>
      </c>
      <c r="AC57" s="15" t="s">
        <v>494</v>
      </c>
      <c r="AD57" s="26">
        <v>0</v>
      </c>
      <c r="AE57" s="1">
        <f>AA57+AD57</f>
        <v>600</v>
      </c>
      <c r="AF57" s="1">
        <f>AE57+AB57</f>
        <v>2400</v>
      </c>
      <c r="AG57" s="1">
        <f>X57+AF57</f>
        <v>2400</v>
      </c>
      <c r="AH57" s="1">
        <f>7357-AG57</f>
        <v>4957</v>
      </c>
      <c r="AI57" s="26"/>
      <c r="AJ57" s="26"/>
      <c r="AK57" s="33">
        <f>AI57+AJ57</f>
        <v>0</v>
      </c>
      <c r="AL57" s="33">
        <f>AE57+AI57+AJ57</f>
        <v>600</v>
      </c>
      <c r="AM57" s="33">
        <f>AL57+AB57</f>
        <v>2400</v>
      </c>
      <c r="AN57" s="33">
        <f>X57+AM57</f>
        <v>2400</v>
      </c>
      <c r="AO57" s="33">
        <f>7357-AN57</f>
        <v>4957</v>
      </c>
    </row>
    <row r="58" spans="1:43" x14ac:dyDescent="0.2">
      <c r="A58" s="1" t="s">
        <v>270</v>
      </c>
      <c r="B58" s="1" t="s">
        <v>271</v>
      </c>
      <c r="C58" s="1" t="s">
        <v>272</v>
      </c>
      <c r="D58" s="1" t="s">
        <v>273</v>
      </c>
      <c r="E58" s="1">
        <v>10</v>
      </c>
      <c r="F58" s="11">
        <v>1</v>
      </c>
      <c r="G58" s="1">
        <v>12</v>
      </c>
      <c r="H58" s="1" t="s">
        <v>15</v>
      </c>
      <c r="I58" s="1" t="s">
        <v>17</v>
      </c>
      <c r="J58" s="1">
        <v>201710</v>
      </c>
      <c r="K58" s="1" t="s">
        <v>454</v>
      </c>
      <c r="L58" s="1">
        <v>1</v>
      </c>
      <c r="M58" s="1">
        <v>1</v>
      </c>
      <c r="N58" s="1">
        <f>SUM(L58,M58)/2</f>
        <v>1</v>
      </c>
      <c r="O58" s="1">
        <v>1</v>
      </c>
      <c r="P58" t="s">
        <v>488</v>
      </c>
      <c r="Q58" t="s">
        <v>489</v>
      </c>
      <c r="R58">
        <v>201710</v>
      </c>
      <c r="S58" t="s">
        <v>490</v>
      </c>
      <c r="T58" t="s">
        <v>522</v>
      </c>
      <c r="U58" t="s">
        <v>492</v>
      </c>
      <c r="V58">
        <v>22146</v>
      </c>
      <c r="W58">
        <v>20500</v>
      </c>
      <c r="X58">
        <v>31236</v>
      </c>
      <c r="Y58">
        <f>V58-X58</f>
        <v>-9090</v>
      </c>
      <c r="Z58" s="15" t="s">
        <v>494</v>
      </c>
      <c r="AA58"/>
      <c r="AB58">
        <v>0</v>
      </c>
      <c r="AC58" t="s">
        <v>494</v>
      </c>
      <c r="AD58" s="26">
        <v>0</v>
      </c>
      <c r="AE58" s="1">
        <f>AA58+AD58</f>
        <v>0</v>
      </c>
      <c r="AF58" s="1">
        <f>AE58+AB58</f>
        <v>0</v>
      </c>
      <c r="AG58" s="1">
        <f>X58+AF58</f>
        <v>31236</v>
      </c>
      <c r="AH58" s="1">
        <f>7357-AG58</f>
        <v>-23879</v>
      </c>
      <c r="AI58" s="26"/>
      <c r="AJ58" s="26"/>
      <c r="AK58" s="33">
        <f>AI58+AJ58</f>
        <v>0</v>
      </c>
      <c r="AL58" s="33">
        <f>AE58+AI58+AJ58</f>
        <v>0</v>
      </c>
      <c r="AM58" s="33">
        <f>AL58+AB58</f>
        <v>0</v>
      </c>
      <c r="AN58" s="33">
        <f>X58+AM58</f>
        <v>31236</v>
      </c>
      <c r="AO58" s="33">
        <f>7357-AN58</f>
        <v>-23879</v>
      </c>
    </row>
    <row r="59" spans="1:43" x14ac:dyDescent="0.2">
      <c r="A59" s="1" t="s">
        <v>275</v>
      </c>
      <c r="B59" s="1" t="s">
        <v>276</v>
      </c>
      <c r="C59" s="1" t="s">
        <v>277</v>
      </c>
      <c r="D59" s="1" t="s">
        <v>278</v>
      </c>
      <c r="E59" s="1">
        <v>6</v>
      </c>
      <c r="F59" s="11">
        <v>0.75</v>
      </c>
      <c r="G59" s="1">
        <v>52</v>
      </c>
      <c r="H59" s="1" t="s">
        <v>15</v>
      </c>
      <c r="I59" s="1" t="s">
        <v>17</v>
      </c>
      <c r="J59" s="1">
        <v>201610</v>
      </c>
      <c r="K59" s="1" t="s">
        <v>451</v>
      </c>
      <c r="L59" s="1">
        <v>2</v>
      </c>
      <c r="M59" s="1">
        <v>2</v>
      </c>
      <c r="N59" s="1">
        <f>SUM(L59,M59)/2</f>
        <v>2</v>
      </c>
      <c r="P59" t="s">
        <v>488</v>
      </c>
      <c r="Q59" t="s">
        <v>489</v>
      </c>
      <c r="R59">
        <v>201610</v>
      </c>
      <c r="S59" t="s">
        <v>490</v>
      </c>
      <c r="T59" t="s">
        <v>508</v>
      </c>
      <c r="U59" t="s">
        <v>492</v>
      </c>
      <c r="V59">
        <v>22146</v>
      </c>
      <c r="W59">
        <v>20500</v>
      </c>
      <c r="X59">
        <v>34203</v>
      </c>
      <c r="Y59">
        <f>V59-X59</f>
        <v>-12057</v>
      </c>
      <c r="Z59" t="s">
        <v>494</v>
      </c>
      <c r="AA59"/>
      <c r="AB59">
        <v>0</v>
      </c>
      <c r="AC59" t="s">
        <v>494</v>
      </c>
      <c r="AD59" s="26">
        <v>0</v>
      </c>
      <c r="AE59" s="1">
        <f>AA59+AD59</f>
        <v>0</v>
      </c>
      <c r="AF59" s="1">
        <f>AE59+AB59</f>
        <v>0</v>
      </c>
      <c r="AG59" s="1">
        <f>X59+AF59</f>
        <v>34203</v>
      </c>
      <c r="AH59" s="1">
        <f>7357-AG59</f>
        <v>-26846</v>
      </c>
      <c r="AI59" s="26"/>
      <c r="AJ59" s="26"/>
      <c r="AK59" s="33">
        <f>AI59+AJ59</f>
        <v>0</v>
      </c>
      <c r="AL59" s="33">
        <f>AE59+AI59+AJ59</f>
        <v>0</v>
      </c>
      <c r="AM59" s="33">
        <f>AL59+AB59</f>
        <v>0</v>
      </c>
      <c r="AN59" s="33">
        <f>X59+AM59</f>
        <v>34203</v>
      </c>
      <c r="AO59" s="33">
        <f>7357-AN59</f>
        <v>-26846</v>
      </c>
    </row>
    <row r="60" spans="1:43" x14ac:dyDescent="0.2">
      <c r="A60" s="1" t="s">
        <v>281</v>
      </c>
      <c r="B60" s="1" t="s">
        <v>280</v>
      </c>
      <c r="C60" s="1" t="s">
        <v>282</v>
      </c>
      <c r="D60" s="1" t="s">
        <v>283</v>
      </c>
      <c r="E60" s="1">
        <v>12</v>
      </c>
      <c r="F60" s="11">
        <v>1</v>
      </c>
      <c r="G60" s="1">
        <v>12</v>
      </c>
      <c r="H60" s="1" t="s">
        <v>15</v>
      </c>
      <c r="I60" s="1" t="s">
        <v>17</v>
      </c>
      <c r="J60" s="1">
        <v>201710</v>
      </c>
      <c r="K60" s="1" t="s">
        <v>454</v>
      </c>
      <c r="L60" s="1">
        <v>1</v>
      </c>
      <c r="M60" s="1">
        <v>2</v>
      </c>
      <c r="N60" s="1">
        <f>SUM(L60,M60)/2</f>
        <v>1.5</v>
      </c>
      <c r="O60" s="1">
        <v>1</v>
      </c>
      <c r="P60" t="s">
        <v>488</v>
      </c>
      <c r="Q60" t="s">
        <v>489</v>
      </c>
      <c r="R60">
        <v>201710</v>
      </c>
      <c r="S60" t="s">
        <v>490</v>
      </c>
      <c r="T60" t="s">
        <v>523</v>
      </c>
      <c r="U60" t="s">
        <v>492</v>
      </c>
      <c r="V60">
        <v>22146</v>
      </c>
      <c r="W60">
        <v>21100</v>
      </c>
      <c r="X60">
        <v>9021</v>
      </c>
      <c r="Y60">
        <f>V60-X60</f>
        <v>13125</v>
      </c>
      <c r="Z60" t="s">
        <v>516</v>
      </c>
      <c r="AA60">
        <v>600</v>
      </c>
      <c r="AB60">
        <v>0</v>
      </c>
      <c r="AC60" t="s">
        <v>494</v>
      </c>
      <c r="AD60" s="26">
        <v>0</v>
      </c>
      <c r="AE60" s="1">
        <f>AA60+AD60</f>
        <v>600</v>
      </c>
      <c r="AF60" s="1">
        <f>AE60+AB60</f>
        <v>600</v>
      </c>
      <c r="AG60" s="1">
        <f>X60+AF60</f>
        <v>9621</v>
      </c>
      <c r="AH60" s="1">
        <f>7357-AG60</f>
        <v>-2264</v>
      </c>
      <c r="AI60" s="26"/>
      <c r="AJ60" s="26"/>
      <c r="AK60" s="33">
        <f>AI60+AJ60</f>
        <v>0</v>
      </c>
      <c r="AL60" s="33">
        <f>AE60+AI60+AJ60</f>
        <v>600</v>
      </c>
      <c r="AM60" s="33">
        <f>AL60+AB60</f>
        <v>600</v>
      </c>
      <c r="AN60" s="33">
        <f>X60+AM60</f>
        <v>9621</v>
      </c>
      <c r="AO60" s="33">
        <f>7357-AN60</f>
        <v>-2264</v>
      </c>
    </row>
    <row r="61" spans="1:43" x14ac:dyDescent="0.2">
      <c r="A61" s="1" t="s">
        <v>288</v>
      </c>
      <c r="B61" s="1" t="s">
        <v>289</v>
      </c>
      <c r="C61" s="1" t="s">
        <v>290</v>
      </c>
      <c r="D61" s="1" t="s">
        <v>291</v>
      </c>
      <c r="E61" s="1">
        <v>6</v>
      </c>
      <c r="F61" s="11">
        <v>0.75</v>
      </c>
      <c r="G61" s="1">
        <v>12</v>
      </c>
      <c r="H61" s="1" t="s">
        <v>15</v>
      </c>
      <c r="I61" s="1" t="s">
        <v>17</v>
      </c>
      <c r="J61" s="1">
        <v>201710</v>
      </c>
      <c r="K61" s="1" t="s">
        <v>454</v>
      </c>
      <c r="L61" s="1">
        <v>1</v>
      </c>
      <c r="M61" s="1">
        <v>3</v>
      </c>
      <c r="N61" s="1">
        <f>SUM(L61,M61)/2</f>
        <v>2</v>
      </c>
      <c r="P61" s="15" t="s">
        <v>488</v>
      </c>
      <c r="Q61" s="15" t="s">
        <v>489</v>
      </c>
      <c r="R61" s="15">
        <v>201710</v>
      </c>
      <c r="S61" s="15" t="s">
        <v>490</v>
      </c>
      <c r="T61" s="15" t="s">
        <v>524</v>
      </c>
      <c r="U61" s="15" t="s">
        <v>492</v>
      </c>
      <c r="V61" s="15">
        <v>19637</v>
      </c>
      <c r="W61" s="15">
        <v>13020</v>
      </c>
      <c r="X61" s="15">
        <v>1796</v>
      </c>
      <c r="Y61" s="15">
        <f>V61-X61</f>
        <v>17841</v>
      </c>
      <c r="Z61" s="15" t="s">
        <v>494</v>
      </c>
      <c r="AA61" s="15"/>
      <c r="AB61" s="15">
        <v>0</v>
      </c>
      <c r="AC61" s="15" t="s">
        <v>540</v>
      </c>
      <c r="AD61" s="1">
        <v>1020</v>
      </c>
      <c r="AE61" s="1">
        <f>AA61+AD61</f>
        <v>1020</v>
      </c>
      <c r="AF61" s="1">
        <f>AE61+AB61</f>
        <v>1020</v>
      </c>
      <c r="AG61" s="1">
        <f>X61+AF61</f>
        <v>2816</v>
      </c>
      <c r="AH61" s="1">
        <f>7357-AG61</f>
        <v>4541</v>
      </c>
      <c r="AI61" s="26"/>
      <c r="AJ61" s="26"/>
      <c r="AK61" s="33">
        <f>AI61+AJ61</f>
        <v>0</v>
      </c>
      <c r="AL61" s="33">
        <f>AE61+AI61+AJ61</f>
        <v>1020</v>
      </c>
      <c r="AM61" s="33">
        <f>AL61+AB61</f>
        <v>1020</v>
      </c>
      <c r="AN61" s="33">
        <f>X61+AM61</f>
        <v>2816</v>
      </c>
      <c r="AO61" s="33">
        <f>7357-AN61</f>
        <v>4541</v>
      </c>
    </row>
    <row r="62" spans="1:43" x14ac:dyDescent="0.2">
      <c r="A62" s="1" t="s">
        <v>296</v>
      </c>
      <c r="B62" s="1" t="s">
        <v>297</v>
      </c>
      <c r="C62" s="1" t="s">
        <v>463</v>
      </c>
      <c r="D62" s="1" t="s">
        <v>298</v>
      </c>
      <c r="E62" s="1">
        <v>6</v>
      </c>
      <c r="F62" s="11">
        <v>0.75</v>
      </c>
      <c r="G62" s="1">
        <v>36</v>
      </c>
      <c r="H62" s="1" t="s">
        <v>15</v>
      </c>
      <c r="I62" s="1" t="s">
        <v>17</v>
      </c>
      <c r="J62" s="1">
        <v>201610</v>
      </c>
      <c r="K62" s="1" t="s">
        <v>451</v>
      </c>
      <c r="L62" s="1">
        <v>1</v>
      </c>
      <c r="M62" s="1">
        <v>1</v>
      </c>
      <c r="N62" s="1">
        <f>SUM(L62,M62)/2</f>
        <v>1</v>
      </c>
      <c r="O62" s="1">
        <v>1</v>
      </c>
      <c r="P62" t="s">
        <v>488</v>
      </c>
      <c r="Q62" t="s">
        <v>489</v>
      </c>
      <c r="R62">
        <v>201610</v>
      </c>
      <c r="S62" t="s">
        <v>490</v>
      </c>
      <c r="T62" t="s">
        <v>541</v>
      </c>
      <c r="U62" t="s">
        <v>492</v>
      </c>
      <c r="V62">
        <v>21310</v>
      </c>
      <c r="W62">
        <v>21310</v>
      </c>
      <c r="X62">
        <v>11949</v>
      </c>
      <c r="Y62">
        <f>V62-X62</f>
        <v>9361</v>
      </c>
      <c r="Z62" t="s">
        <v>493</v>
      </c>
      <c r="AA62">
        <v>1863</v>
      </c>
      <c r="AB62">
        <v>0</v>
      </c>
      <c r="AC62" t="s">
        <v>494</v>
      </c>
      <c r="AD62" s="1">
        <v>0</v>
      </c>
      <c r="AE62" s="1">
        <f>AA62+AD62</f>
        <v>1863</v>
      </c>
      <c r="AF62" s="1">
        <f>AE62+AB62</f>
        <v>1863</v>
      </c>
      <c r="AG62" s="1">
        <f>X62+AF62</f>
        <v>13812</v>
      </c>
      <c r="AH62" s="1">
        <f>7357-AG62</f>
        <v>-6455</v>
      </c>
      <c r="AI62" s="26"/>
      <c r="AJ62" s="26"/>
      <c r="AK62" s="33">
        <f>AI62+AJ62</f>
        <v>0</v>
      </c>
      <c r="AL62" s="33">
        <f>AE62+AI62+AJ62</f>
        <v>1863</v>
      </c>
      <c r="AM62" s="33">
        <f>AL62+AB62</f>
        <v>1863</v>
      </c>
      <c r="AN62" s="33">
        <f>X62+AM62</f>
        <v>13812</v>
      </c>
      <c r="AO62" s="33">
        <f>7357-AN62</f>
        <v>-6455</v>
      </c>
    </row>
    <row r="63" spans="1:43" x14ac:dyDescent="0.2">
      <c r="A63" s="1" t="s">
        <v>307</v>
      </c>
      <c r="B63" s="1" t="s">
        <v>308</v>
      </c>
      <c r="C63" s="1" t="s">
        <v>248</v>
      </c>
      <c r="D63" s="1" t="s">
        <v>309</v>
      </c>
      <c r="E63" s="1">
        <v>10</v>
      </c>
      <c r="F63" s="11">
        <v>1</v>
      </c>
      <c r="G63" s="1">
        <v>16</v>
      </c>
      <c r="H63" s="1" t="s">
        <v>15</v>
      </c>
      <c r="I63" s="1" t="s">
        <v>17</v>
      </c>
      <c r="J63" s="1">
        <v>201710</v>
      </c>
      <c r="K63" s="1" t="s">
        <v>454</v>
      </c>
      <c r="L63" s="1">
        <v>3</v>
      </c>
      <c r="M63" s="1">
        <v>2</v>
      </c>
      <c r="N63" s="1">
        <f>SUM(L63,M63)/2</f>
        <v>2.5</v>
      </c>
      <c r="P63" t="s">
        <v>488</v>
      </c>
      <c r="Q63" t="s">
        <v>489</v>
      </c>
      <c r="R63">
        <v>201710</v>
      </c>
      <c r="S63" t="s">
        <v>490</v>
      </c>
      <c r="T63" t="s">
        <v>525</v>
      </c>
      <c r="U63" t="s">
        <v>492</v>
      </c>
      <c r="V63">
        <v>22146</v>
      </c>
      <c r="W63">
        <v>20500</v>
      </c>
      <c r="X63">
        <v>16981</v>
      </c>
      <c r="Y63">
        <f>V63-X63</f>
        <v>5165</v>
      </c>
      <c r="Z63" t="s">
        <v>494</v>
      </c>
      <c r="AA63"/>
      <c r="AB63">
        <v>0</v>
      </c>
      <c r="AC63" t="s">
        <v>494</v>
      </c>
      <c r="AD63" s="1">
        <v>0</v>
      </c>
      <c r="AE63" s="1">
        <f>AA63+AD63</f>
        <v>0</v>
      </c>
      <c r="AF63" s="1">
        <f>AE63+AB63</f>
        <v>0</v>
      </c>
      <c r="AG63" s="1">
        <f>X63+AF63</f>
        <v>16981</v>
      </c>
      <c r="AH63" s="1">
        <f>7357-AG63</f>
        <v>-9624</v>
      </c>
      <c r="AI63" s="26"/>
      <c r="AJ63" s="26"/>
      <c r="AK63" s="33">
        <f>AI63+AJ63</f>
        <v>0</v>
      </c>
      <c r="AL63" s="33">
        <f>AE63+AI63+AJ63</f>
        <v>0</v>
      </c>
      <c r="AM63" s="33">
        <f>AL63+AB63</f>
        <v>0</v>
      </c>
      <c r="AN63" s="33">
        <f>X63+AM63</f>
        <v>16981</v>
      </c>
      <c r="AO63" s="33">
        <f>7357-AN63</f>
        <v>-9624</v>
      </c>
    </row>
    <row r="64" spans="1:43" x14ac:dyDescent="0.2">
      <c r="A64" s="1" t="s">
        <v>310</v>
      </c>
      <c r="B64" s="1" t="s">
        <v>311</v>
      </c>
      <c r="C64" s="1" t="s">
        <v>312</v>
      </c>
      <c r="D64" s="1" t="s">
        <v>313</v>
      </c>
      <c r="E64" s="1">
        <v>12</v>
      </c>
      <c r="F64" s="11">
        <v>1</v>
      </c>
      <c r="G64" s="1">
        <v>16</v>
      </c>
      <c r="H64" s="1" t="s">
        <v>15</v>
      </c>
      <c r="I64" s="1" t="s">
        <v>17</v>
      </c>
      <c r="J64" s="1">
        <v>201710</v>
      </c>
      <c r="K64" s="1" t="s">
        <v>454</v>
      </c>
      <c r="L64" s="1">
        <v>2</v>
      </c>
      <c r="M64" s="1">
        <v>2</v>
      </c>
      <c r="N64" s="1">
        <f>SUM(L64,M64)/2</f>
        <v>2</v>
      </c>
      <c r="P64" t="s">
        <v>488</v>
      </c>
      <c r="Q64" t="s">
        <v>489</v>
      </c>
      <c r="R64">
        <v>201710</v>
      </c>
      <c r="S64" t="s">
        <v>490</v>
      </c>
      <c r="T64" t="s">
        <v>543</v>
      </c>
      <c r="U64" t="s">
        <v>492</v>
      </c>
      <c r="V64">
        <v>22146</v>
      </c>
      <c r="W64">
        <v>13513</v>
      </c>
      <c r="X64">
        <v>3029</v>
      </c>
      <c r="Y64">
        <f>V64-X64</f>
        <v>19117</v>
      </c>
      <c r="Z64" t="s">
        <v>494</v>
      </c>
      <c r="AA64"/>
      <c r="AB64">
        <v>0</v>
      </c>
      <c r="AC64" t="s">
        <v>544</v>
      </c>
      <c r="AD64" s="1">
        <f>780+733</f>
        <v>1513</v>
      </c>
      <c r="AE64" s="1">
        <f>AA64+AD64</f>
        <v>1513</v>
      </c>
      <c r="AF64" s="1">
        <f>AE64+AB64</f>
        <v>1513</v>
      </c>
      <c r="AG64" s="1">
        <f>X64+AF64</f>
        <v>4542</v>
      </c>
      <c r="AH64" s="1">
        <f>7357-AG64</f>
        <v>2815</v>
      </c>
      <c r="AI64" s="26"/>
      <c r="AJ64" s="26"/>
      <c r="AK64" s="33">
        <f>AI64+AJ64</f>
        <v>0</v>
      </c>
      <c r="AL64" s="33">
        <f>AE64+AI64+AJ64</f>
        <v>1513</v>
      </c>
      <c r="AM64" s="33">
        <f>AL64+AB64</f>
        <v>1513</v>
      </c>
      <c r="AN64" s="33">
        <f>X64+AM64</f>
        <v>4542</v>
      </c>
      <c r="AO64" s="33">
        <f>7357-AN64</f>
        <v>2815</v>
      </c>
    </row>
    <row r="65" spans="1:44" s="2" customFormat="1" x14ac:dyDescent="0.2">
      <c r="A65" s="1" t="s">
        <v>333</v>
      </c>
      <c r="B65" s="1" t="s">
        <v>334</v>
      </c>
      <c r="C65" s="1" t="s">
        <v>335</v>
      </c>
      <c r="D65" s="1" t="s">
        <v>336</v>
      </c>
      <c r="E65" s="1">
        <v>10</v>
      </c>
      <c r="F65" s="11">
        <v>1</v>
      </c>
      <c r="G65" s="1">
        <v>16</v>
      </c>
      <c r="H65" s="1" t="s">
        <v>15</v>
      </c>
      <c r="I65" s="1" t="s">
        <v>17</v>
      </c>
      <c r="J65" s="1">
        <v>201710</v>
      </c>
      <c r="K65" s="1" t="s">
        <v>454</v>
      </c>
      <c r="L65" s="1">
        <v>2</v>
      </c>
      <c r="M65" s="1">
        <v>2</v>
      </c>
      <c r="N65" s="1">
        <f>SUM(L65,M65)/2</f>
        <v>2</v>
      </c>
      <c r="O65" s="1"/>
      <c r="P65" t="s">
        <v>488</v>
      </c>
      <c r="Q65" t="s">
        <v>489</v>
      </c>
      <c r="R65">
        <v>201710</v>
      </c>
      <c r="S65" t="s">
        <v>490</v>
      </c>
      <c r="T65" t="s">
        <v>525</v>
      </c>
      <c r="U65" t="s">
        <v>492</v>
      </c>
      <c r="V65">
        <v>22146</v>
      </c>
      <c r="W65">
        <v>8000</v>
      </c>
      <c r="X65">
        <v>10422</v>
      </c>
      <c r="Y65">
        <f>V65-X65</f>
        <v>11724</v>
      </c>
      <c r="Z65" t="s">
        <v>494</v>
      </c>
      <c r="AA65"/>
      <c r="AB65">
        <v>0</v>
      </c>
      <c r="AC65" t="s">
        <v>494</v>
      </c>
      <c r="AD65" s="1">
        <v>0</v>
      </c>
      <c r="AE65" s="1">
        <f>AA65+AD65</f>
        <v>0</v>
      </c>
      <c r="AF65" s="1">
        <f>AE65+AB65</f>
        <v>0</v>
      </c>
      <c r="AG65" s="1">
        <f>X65+AF65</f>
        <v>10422</v>
      </c>
      <c r="AH65" s="1">
        <f>7357-AG65</f>
        <v>-3065</v>
      </c>
      <c r="AI65" s="26"/>
      <c r="AJ65" s="26"/>
      <c r="AK65" s="33">
        <f>AI65+AJ65</f>
        <v>0</v>
      </c>
      <c r="AL65" s="33">
        <f>AE65+AI65+AJ65</f>
        <v>0</v>
      </c>
      <c r="AM65" s="33">
        <f>AL65+AB65</f>
        <v>0</v>
      </c>
      <c r="AN65" s="33">
        <f>X65+AM65</f>
        <v>10422</v>
      </c>
      <c r="AO65" s="33">
        <f>7357-AN65</f>
        <v>-3065</v>
      </c>
      <c r="AP65" s="1"/>
      <c r="AQ65" s="1"/>
      <c r="AR65" s="1"/>
    </row>
    <row r="66" spans="1:44" x14ac:dyDescent="0.2">
      <c r="A66" s="1" t="s">
        <v>348</v>
      </c>
      <c r="B66" s="1" t="s">
        <v>349</v>
      </c>
      <c r="C66" s="1" t="s">
        <v>350</v>
      </c>
      <c r="D66" s="1" t="s">
        <v>351</v>
      </c>
      <c r="E66" s="1">
        <v>10</v>
      </c>
      <c r="F66" s="11">
        <v>1</v>
      </c>
      <c r="G66" s="1">
        <v>46</v>
      </c>
      <c r="H66" s="1" t="s">
        <v>15</v>
      </c>
      <c r="I66" s="1" t="s">
        <v>17</v>
      </c>
      <c r="J66" s="1">
        <v>201610</v>
      </c>
      <c r="K66" s="1" t="s">
        <v>451</v>
      </c>
      <c r="L66" s="1">
        <v>1</v>
      </c>
      <c r="M66" s="1">
        <v>2.5</v>
      </c>
      <c r="N66" s="1">
        <f>SUM(L66,M66)/2</f>
        <v>1.75</v>
      </c>
      <c r="P66" t="s">
        <v>488</v>
      </c>
      <c r="Q66" t="s">
        <v>489</v>
      </c>
      <c r="R66">
        <v>201610</v>
      </c>
      <c r="S66" t="s">
        <v>490</v>
      </c>
      <c r="T66" t="s">
        <v>535</v>
      </c>
      <c r="U66" t="s">
        <v>492</v>
      </c>
      <c r="V66">
        <v>22146</v>
      </c>
      <c r="W66">
        <v>20500</v>
      </c>
      <c r="X66">
        <v>3433</v>
      </c>
      <c r="Y66">
        <f>V66-X66</f>
        <v>18713</v>
      </c>
      <c r="Z66" s="15" t="s">
        <v>494</v>
      </c>
      <c r="AA66"/>
      <c r="AB66">
        <v>0</v>
      </c>
      <c r="AC66" t="s">
        <v>494</v>
      </c>
      <c r="AD66" s="1">
        <v>0</v>
      </c>
      <c r="AE66" s="1">
        <f>AA66+AD66</f>
        <v>0</v>
      </c>
      <c r="AF66" s="1">
        <f>AE66+AB66</f>
        <v>0</v>
      </c>
      <c r="AG66" s="1">
        <f>X66+AF66</f>
        <v>3433</v>
      </c>
      <c r="AH66" s="1">
        <f>7357-AG66</f>
        <v>3924</v>
      </c>
      <c r="AI66" s="26"/>
      <c r="AJ66" s="26"/>
      <c r="AK66" s="33">
        <f>AI66+AJ66</f>
        <v>0</v>
      </c>
      <c r="AL66" s="33">
        <f>AE66+AI66+AJ66</f>
        <v>0</v>
      </c>
      <c r="AM66" s="33">
        <f>AL66+AB66</f>
        <v>0</v>
      </c>
      <c r="AN66" s="33">
        <f>X66+AM66</f>
        <v>3433</v>
      </c>
      <c r="AO66" s="33">
        <f>7357-AN66</f>
        <v>3924</v>
      </c>
    </row>
    <row r="67" spans="1:44" x14ac:dyDescent="0.2">
      <c r="A67" s="1" t="s">
        <v>355</v>
      </c>
      <c r="B67" s="1" t="s">
        <v>356</v>
      </c>
      <c r="C67" s="1" t="s">
        <v>357</v>
      </c>
      <c r="D67" s="1" t="s">
        <v>358</v>
      </c>
      <c r="E67" s="1">
        <v>10</v>
      </c>
      <c r="F67" s="11">
        <v>1</v>
      </c>
      <c r="G67" s="1">
        <v>18</v>
      </c>
      <c r="H67" s="1" t="s">
        <v>15</v>
      </c>
      <c r="I67" s="1" t="s">
        <v>17</v>
      </c>
      <c r="J67" s="1">
        <v>201710</v>
      </c>
      <c r="K67" s="1" t="s">
        <v>454</v>
      </c>
      <c r="L67" s="1">
        <v>3</v>
      </c>
      <c r="M67" s="1">
        <v>3</v>
      </c>
      <c r="N67" s="1">
        <f>SUM(L67,M67)/2</f>
        <v>3</v>
      </c>
      <c r="P67" t="s">
        <v>488</v>
      </c>
      <c r="Q67" t="s">
        <v>489</v>
      </c>
      <c r="R67">
        <v>201710</v>
      </c>
      <c r="S67" t="s">
        <v>490</v>
      </c>
      <c r="T67" t="s">
        <v>527</v>
      </c>
      <c r="U67" t="s">
        <v>492</v>
      </c>
      <c r="V67">
        <v>22146</v>
      </c>
      <c r="W67">
        <v>17668</v>
      </c>
      <c r="X67">
        <v>11028</v>
      </c>
      <c r="Y67">
        <f>V67-X67</f>
        <v>11118</v>
      </c>
      <c r="Z67" t="s">
        <v>494</v>
      </c>
      <c r="AA67"/>
      <c r="AB67">
        <v>0</v>
      </c>
      <c r="AC67" t="s">
        <v>494</v>
      </c>
      <c r="AD67" s="1">
        <v>0</v>
      </c>
      <c r="AE67" s="1">
        <f>AA67+AD67</f>
        <v>0</v>
      </c>
      <c r="AF67" s="1">
        <f>AE67+AB67</f>
        <v>0</v>
      </c>
      <c r="AG67" s="1">
        <f>X67+AF67</f>
        <v>11028</v>
      </c>
      <c r="AH67" s="1">
        <f>7357-AG67</f>
        <v>-3671</v>
      </c>
      <c r="AI67" s="26"/>
      <c r="AJ67" s="26"/>
      <c r="AK67" s="33">
        <f>AI67+AJ67</f>
        <v>0</v>
      </c>
      <c r="AL67" s="33">
        <f>AE67+AI67+AJ67</f>
        <v>0</v>
      </c>
      <c r="AM67" s="33">
        <f>AL67+AB67</f>
        <v>0</v>
      </c>
      <c r="AN67" s="33">
        <f>X67+AM67</f>
        <v>11028</v>
      </c>
      <c r="AO67" s="33">
        <f>7357-AN67</f>
        <v>-3671</v>
      </c>
    </row>
    <row r="68" spans="1:44" ht="15.75" x14ac:dyDescent="0.25">
      <c r="A68" s="2" t="s">
        <v>359</v>
      </c>
      <c r="B68" s="2" t="s">
        <v>360</v>
      </c>
      <c r="C68" s="2" t="s">
        <v>361</v>
      </c>
      <c r="D68" s="2" t="s">
        <v>362</v>
      </c>
      <c r="E68" s="2">
        <v>12</v>
      </c>
      <c r="F68" s="11">
        <v>1</v>
      </c>
      <c r="G68" s="2">
        <v>18</v>
      </c>
      <c r="H68" s="9" t="s">
        <v>99</v>
      </c>
      <c r="I68" s="2" t="s">
        <v>17</v>
      </c>
      <c r="J68" s="2">
        <v>201710</v>
      </c>
      <c r="K68" s="1" t="s">
        <v>454</v>
      </c>
      <c r="L68" s="2">
        <v>2</v>
      </c>
      <c r="M68" s="2">
        <v>3</v>
      </c>
      <c r="N68" s="1">
        <f>SUM(L68,M68)/2</f>
        <v>2.5</v>
      </c>
      <c r="O68" s="2"/>
      <c r="P68" t="s">
        <v>547</v>
      </c>
      <c r="Q68" t="s">
        <v>489</v>
      </c>
      <c r="R68">
        <v>201710</v>
      </c>
      <c r="S68" t="s">
        <v>490</v>
      </c>
      <c r="T68" t="s">
        <v>548</v>
      </c>
      <c r="U68" t="s">
        <v>513</v>
      </c>
      <c r="V68">
        <v>22146</v>
      </c>
      <c r="W68">
        <v>22146</v>
      </c>
      <c r="X68">
        <v>5361</v>
      </c>
      <c r="Y68">
        <f>V68-X68</f>
        <v>16785</v>
      </c>
      <c r="Z68" s="15" t="s">
        <v>494</v>
      </c>
      <c r="AA68"/>
      <c r="AB68">
        <v>0</v>
      </c>
      <c r="AC68" t="s">
        <v>494</v>
      </c>
      <c r="AD68" s="1">
        <v>0</v>
      </c>
      <c r="AE68" s="1">
        <f>AA68+AD68</f>
        <v>0</v>
      </c>
      <c r="AF68" s="1">
        <f>AE68+AB68</f>
        <v>0</v>
      </c>
      <c r="AG68" s="1">
        <f>X68+AF68</f>
        <v>5361</v>
      </c>
      <c r="AH68" s="1">
        <f>7357-AG68</f>
        <v>1996</v>
      </c>
      <c r="AI68" s="26"/>
      <c r="AJ68" s="26"/>
      <c r="AK68" s="33">
        <f>AI68+AJ68</f>
        <v>0</v>
      </c>
      <c r="AL68" s="33">
        <f>AE68+AI68+AJ68</f>
        <v>0</v>
      </c>
      <c r="AM68" s="33">
        <f>AL68+AB68</f>
        <v>0</v>
      </c>
      <c r="AN68" s="33">
        <f>X68+AM68</f>
        <v>5361</v>
      </c>
      <c r="AO68" s="33">
        <f>7357-AN68</f>
        <v>1996</v>
      </c>
    </row>
    <row r="69" spans="1:44" x14ac:dyDescent="0.2">
      <c r="A69" s="1" t="s">
        <v>363</v>
      </c>
      <c r="B69" s="1" t="s">
        <v>364</v>
      </c>
      <c r="C69" s="1" t="s">
        <v>465</v>
      </c>
      <c r="D69" s="1" t="s">
        <v>365</v>
      </c>
      <c r="E69" s="1">
        <v>12</v>
      </c>
      <c r="F69" s="11">
        <v>1</v>
      </c>
      <c r="G69" s="1">
        <v>14</v>
      </c>
      <c r="H69" s="1" t="s">
        <v>15</v>
      </c>
      <c r="I69" s="1" t="s">
        <v>17</v>
      </c>
      <c r="J69" s="1">
        <v>201710</v>
      </c>
      <c r="K69" s="1" t="s">
        <v>454</v>
      </c>
      <c r="L69" s="1">
        <v>3</v>
      </c>
      <c r="M69" s="1">
        <v>1</v>
      </c>
      <c r="N69" s="1">
        <f>SUM(L69,M69)/2</f>
        <v>2</v>
      </c>
      <c r="O69" s="1">
        <v>1</v>
      </c>
      <c r="P69" t="s">
        <v>488</v>
      </c>
      <c r="Q69" t="s">
        <v>489</v>
      </c>
      <c r="R69">
        <v>201710</v>
      </c>
      <c r="S69" t="s">
        <v>490</v>
      </c>
      <c r="T69" t="s">
        <v>508</v>
      </c>
      <c r="U69" t="s">
        <v>492</v>
      </c>
      <c r="V69">
        <v>21375</v>
      </c>
      <c r="W69">
        <v>21375</v>
      </c>
      <c r="X69">
        <v>3387</v>
      </c>
      <c r="Y69">
        <f>V69-X69</f>
        <v>17988</v>
      </c>
      <c r="Z69" t="s">
        <v>518</v>
      </c>
      <c r="AA69">
        <v>1200</v>
      </c>
      <c r="AB69">
        <v>0</v>
      </c>
      <c r="AC69" t="s">
        <v>494</v>
      </c>
      <c r="AD69" s="1">
        <v>0</v>
      </c>
      <c r="AE69" s="1">
        <f>AA69+AD69</f>
        <v>1200</v>
      </c>
      <c r="AF69" s="1">
        <f>AE69+AB69</f>
        <v>1200</v>
      </c>
      <c r="AG69" s="1">
        <f>X69+AF69</f>
        <v>4587</v>
      </c>
      <c r="AH69" s="1">
        <f>7357-AG69</f>
        <v>2770</v>
      </c>
      <c r="AI69" s="26"/>
      <c r="AJ69" s="26"/>
      <c r="AK69" s="33">
        <f>AI69+AJ69</f>
        <v>0</v>
      </c>
      <c r="AL69" s="33">
        <f>AE69+AI69+AJ69</f>
        <v>1200</v>
      </c>
      <c r="AM69" s="33">
        <f>AL69+AB69</f>
        <v>1200</v>
      </c>
      <c r="AN69" s="33">
        <f>X69+AM69</f>
        <v>4587</v>
      </c>
      <c r="AO69" s="33">
        <f>7357-AN69</f>
        <v>2770</v>
      </c>
    </row>
    <row r="70" spans="1:44" x14ac:dyDescent="0.2">
      <c r="A70" s="1" t="s">
        <v>374</v>
      </c>
      <c r="B70" s="1" t="s">
        <v>375</v>
      </c>
      <c r="C70" s="1" t="s">
        <v>452</v>
      </c>
      <c r="D70" s="1" t="s">
        <v>376</v>
      </c>
      <c r="E70" s="1">
        <v>8</v>
      </c>
      <c r="F70" s="11">
        <v>1</v>
      </c>
      <c r="G70" s="1">
        <v>36</v>
      </c>
      <c r="H70" s="1" t="s">
        <v>15</v>
      </c>
      <c r="I70" s="1" t="s">
        <v>17</v>
      </c>
      <c r="J70" s="1">
        <v>201610</v>
      </c>
      <c r="K70" s="1" t="s">
        <v>451</v>
      </c>
      <c r="L70" s="1">
        <v>1</v>
      </c>
      <c r="M70" s="1">
        <v>1</v>
      </c>
      <c r="N70" s="1">
        <f>SUM(L70,M70)/2</f>
        <v>1</v>
      </c>
      <c r="O70" s="1">
        <v>2</v>
      </c>
      <c r="P70" t="s">
        <v>488</v>
      </c>
      <c r="Q70" t="s">
        <v>489</v>
      </c>
      <c r="R70">
        <v>201610</v>
      </c>
      <c r="S70" t="s">
        <v>490</v>
      </c>
      <c r="T70" t="s">
        <v>491</v>
      </c>
      <c r="U70" t="s">
        <v>492</v>
      </c>
      <c r="V70">
        <v>22146</v>
      </c>
      <c r="W70">
        <v>20500</v>
      </c>
      <c r="X70">
        <v>13024</v>
      </c>
      <c r="Y70">
        <f>V70-X70</f>
        <v>9122</v>
      </c>
      <c r="Z70" s="1" t="s">
        <v>494</v>
      </c>
      <c r="AA70"/>
      <c r="AB70">
        <v>0</v>
      </c>
      <c r="AC70" t="s">
        <v>494</v>
      </c>
      <c r="AD70" s="26">
        <v>0</v>
      </c>
      <c r="AE70" s="26">
        <f>AA70+AD70</f>
        <v>0</v>
      </c>
      <c r="AF70" s="26">
        <f>AE70+AB70</f>
        <v>0</v>
      </c>
      <c r="AG70" s="1">
        <f>X70+AF70</f>
        <v>13024</v>
      </c>
      <c r="AH70" s="1">
        <f>7357-AG70</f>
        <v>-5667</v>
      </c>
      <c r="AI70" s="26"/>
      <c r="AJ70" s="26"/>
      <c r="AK70" s="33">
        <f>AI70+AJ70</f>
        <v>0</v>
      </c>
      <c r="AL70" s="33">
        <f>AE70+AI70+AJ70</f>
        <v>0</v>
      </c>
      <c r="AM70" s="33">
        <f>AL70+AB70</f>
        <v>0</v>
      </c>
      <c r="AN70" s="33">
        <f>X70+AM70</f>
        <v>13024</v>
      </c>
      <c r="AO70" s="33">
        <f>7357-AN70</f>
        <v>-5667</v>
      </c>
      <c r="AP70" s="2"/>
      <c r="AQ70" s="2"/>
    </row>
    <row r="71" spans="1:44" x14ac:dyDescent="0.2">
      <c r="A71" s="1" t="s">
        <v>380</v>
      </c>
      <c r="B71" s="1" t="s">
        <v>381</v>
      </c>
      <c r="C71" s="1" t="s">
        <v>382</v>
      </c>
      <c r="D71" s="1" t="s">
        <v>383</v>
      </c>
      <c r="E71" s="1">
        <v>6</v>
      </c>
      <c r="F71" s="11">
        <v>0.75</v>
      </c>
      <c r="G71" s="1">
        <v>52</v>
      </c>
      <c r="H71" s="1" t="s">
        <v>15</v>
      </c>
      <c r="I71" s="1" t="s">
        <v>17</v>
      </c>
      <c r="J71" s="1">
        <v>201310</v>
      </c>
      <c r="K71" s="1" t="s">
        <v>451</v>
      </c>
      <c r="L71" s="1">
        <v>1</v>
      </c>
      <c r="M71" s="1">
        <v>1</v>
      </c>
      <c r="N71" s="1">
        <f>SUM(L71,M71)/2</f>
        <v>1</v>
      </c>
      <c r="P71" t="s">
        <v>488</v>
      </c>
      <c r="Q71" t="s">
        <v>489</v>
      </c>
      <c r="R71">
        <v>201310</v>
      </c>
      <c r="S71" t="s">
        <v>490</v>
      </c>
      <c r="T71" t="s">
        <v>549</v>
      </c>
      <c r="U71" t="s">
        <v>513</v>
      </c>
      <c r="V71">
        <v>21320</v>
      </c>
      <c r="W71">
        <v>9863</v>
      </c>
      <c r="X71">
        <v>55233</v>
      </c>
      <c r="Y71">
        <f>V71-X71</f>
        <v>-33913</v>
      </c>
      <c r="Z71" s="15" t="s">
        <v>494</v>
      </c>
      <c r="AA71"/>
      <c r="AB71">
        <v>0</v>
      </c>
      <c r="AC71" t="s">
        <v>494</v>
      </c>
      <c r="AD71" s="1">
        <v>0</v>
      </c>
      <c r="AE71" s="1">
        <f>AA71+AD71</f>
        <v>0</v>
      </c>
      <c r="AF71" s="1">
        <f>AE71+AB71</f>
        <v>0</v>
      </c>
      <c r="AG71" s="1">
        <f>X71+AF71</f>
        <v>55233</v>
      </c>
      <c r="AH71" s="1">
        <f>7357-AG71</f>
        <v>-47876</v>
      </c>
      <c r="AI71" s="26"/>
      <c r="AJ71" s="26"/>
      <c r="AK71" s="33">
        <f>AI71+AJ71</f>
        <v>0</v>
      </c>
      <c r="AL71" s="33">
        <f>AE71+AI71+AJ71</f>
        <v>0</v>
      </c>
      <c r="AM71" s="33">
        <f>AL71+AB71</f>
        <v>0</v>
      </c>
      <c r="AN71" s="33">
        <f>X71+AM71</f>
        <v>55233</v>
      </c>
      <c r="AO71" s="33">
        <f>7357-AN71</f>
        <v>-47876</v>
      </c>
    </row>
    <row r="72" spans="1:44" x14ac:dyDescent="0.2">
      <c r="A72" s="1" t="s">
        <v>404</v>
      </c>
      <c r="B72" s="1" t="s">
        <v>405</v>
      </c>
      <c r="C72" s="1" t="s">
        <v>406</v>
      </c>
      <c r="D72" s="1" t="s">
        <v>407</v>
      </c>
      <c r="E72" s="1">
        <v>6</v>
      </c>
      <c r="F72" s="11">
        <v>0.75</v>
      </c>
      <c r="G72" s="1">
        <v>24</v>
      </c>
      <c r="H72" s="1" t="s">
        <v>15</v>
      </c>
      <c r="I72" s="1" t="s">
        <v>17</v>
      </c>
      <c r="J72" s="1">
        <v>201710</v>
      </c>
      <c r="K72" s="1" t="s">
        <v>454</v>
      </c>
      <c r="L72" s="1">
        <v>2</v>
      </c>
      <c r="M72" s="1">
        <v>1</v>
      </c>
      <c r="N72" s="1">
        <f>SUM(L72,M72)/2</f>
        <v>1.5</v>
      </c>
      <c r="O72" s="1">
        <v>1</v>
      </c>
      <c r="P72" t="s">
        <v>488</v>
      </c>
      <c r="Q72" t="s">
        <v>489</v>
      </c>
      <c r="R72">
        <v>201710</v>
      </c>
      <c r="S72" t="s">
        <v>490</v>
      </c>
      <c r="T72" t="s">
        <v>515</v>
      </c>
      <c r="U72" t="s">
        <v>492</v>
      </c>
      <c r="V72">
        <v>22146</v>
      </c>
      <c r="W72">
        <v>22146</v>
      </c>
      <c r="X72">
        <v>12888</v>
      </c>
      <c r="Y72">
        <f>V72-X72</f>
        <v>9258</v>
      </c>
      <c r="Z72" t="s">
        <v>550</v>
      </c>
      <c r="AA72">
        <v>2700</v>
      </c>
      <c r="AB72">
        <v>0</v>
      </c>
      <c r="AC72" t="s">
        <v>494</v>
      </c>
      <c r="AD72" s="1">
        <v>0</v>
      </c>
      <c r="AE72" s="1">
        <f>AA72+AD72</f>
        <v>2700</v>
      </c>
      <c r="AF72" s="1">
        <f>AE72+AB72</f>
        <v>2700</v>
      </c>
      <c r="AG72" s="1">
        <f>X72+AF72</f>
        <v>15588</v>
      </c>
      <c r="AH72" s="1">
        <f>7357-AG72</f>
        <v>-8231</v>
      </c>
      <c r="AI72" s="26"/>
      <c r="AJ72" s="26"/>
      <c r="AK72" s="33">
        <f>AI72+AJ72</f>
        <v>0</v>
      </c>
      <c r="AL72" s="33">
        <f>AE72+AI72+AJ72</f>
        <v>2700</v>
      </c>
      <c r="AM72" s="33">
        <f>AL72+AB72</f>
        <v>2700</v>
      </c>
      <c r="AN72" s="33">
        <f>X72+AM72</f>
        <v>15588</v>
      </c>
      <c r="AO72" s="33">
        <f>7357-AN72</f>
        <v>-8231</v>
      </c>
    </row>
    <row r="73" spans="1:44" x14ac:dyDescent="0.2">
      <c r="A73" s="1" t="s">
        <v>431</v>
      </c>
      <c r="B73" s="1" t="s">
        <v>432</v>
      </c>
      <c r="C73" s="1" t="s">
        <v>274</v>
      </c>
      <c r="D73" s="1" t="s">
        <v>433</v>
      </c>
      <c r="E73" s="1">
        <v>10</v>
      </c>
      <c r="F73" s="11">
        <v>1</v>
      </c>
      <c r="G73" s="1">
        <v>20</v>
      </c>
      <c r="H73" s="1" t="s">
        <v>15</v>
      </c>
      <c r="I73" s="1" t="s">
        <v>17</v>
      </c>
      <c r="J73" s="1">
        <v>201710</v>
      </c>
      <c r="K73" s="1" t="s">
        <v>454</v>
      </c>
      <c r="L73" s="1">
        <v>2</v>
      </c>
      <c r="M73" s="1">
        <v>3</v>
      </c>
      <c r="N73" s="1">
        <f>SUM(L73,M73)/2</f>
        <v>2.5</v>
      </c>
      <c r="P73" t="s">
        <v>488</v>
      </c>
      <c r="Q73" t="s">
        <v>489</v>
      </c>
      <c r="R73">
        <v>201710</v>
      </c>
      <c r="S73" t="s">
        <v>490</v>
      </c>
      <c r="T73" t="s">
        <v>529</v>
      </c>
      <c r="U73" t="s">
        <v>492</v>
      </c>
      <c r="V73">
        <v>22146</v>
      </c>
      <c r="W73">
        <v>10020</v>
      </c>
      <c r="X73">
        <v>3914</v>
      </c>
      <c r="Y73">
        <f>V73-X73</f>
        <v>18232</v>
      </c>
      <c r="Z73" s="15" t="s">
        <v>494</v>
      </c>
      <c r="AA73"/>
      <c r="AB73">
        <v>0</v>
      </c>
      <c r="AC73" t="s">
        <v>540</v>
      </c>
      <c r="AD73" s="1">
        <v>1020</v>
      </c>
      <c r="AE73" s="1">
        <f>AA73+AD73</f>
        <v>1020</v>
      </c>
      <c r="AF73" s="1">
        <f>AE73+AB73</f>
        <v>1020</v>
      </c>
      <c r="AG73" s="1">
        <f>X73+AF73</f>
        <v>4934</v>
      </c>
      <c r="AH73" s="1">
        <f>7357-AG73</f>
        <v>2423</v>
      </c>
      <c r="AI73" s="26"/>
      <c r="AJ73" s="26"/>
      <c r="AK73" s="33">
        <f>AI73+AJ73</f>
        <v>0</v>
      </c>
      <c r="AL73" s="33">
        <f>AE73+AI73+AJ73</f>
        <v>1020</v>
      </c>
      <c r="AM73" s="33">
        <f>AL73+AB73</f>
        <v>1020</v>
      </c>
      <c r="AN73" s="33">
        <f>X73+AM73</f>
        <v>4934</v>
      </c>
      <c r="AO73" s="33">
        <f>7357-AN73</f>
        <v>2423</v>
      </c>
    </row>
    <row r="74" spans="1:44" x14ac:dyDescent="0.2">
      <c r="A74" s="1" t="s">
        <v>434</v>
      </c>
      <c r="B74" s="1" t="s">
        <v>435</v>
      </c>
      <c r="C74" s="1" t="s">
        <v>436</v>
      </c>
      <c r="D74" s="1" t="s">
        <v>437</v>
      </c>
      <c r="E74" s="1">
        <v>8</v>
      </c>
      <c r="F74" s="11">
        <v>1</v>
      </c>
      <c r="G74" s="1">
        <v>16</v>
      </c>
      <c r="H74" s="1" t="s">
        <v>15</v>
      </c>
      <c r="I74" s="1" t="s">
        <v>17</v>
      </c>
      <c r="J74" s="1">
        <v>201710</v>
      </c>
      <c r="K74" s="1" t="s">
        <v>454</v>
      </c>
      <c r="L74" s="1">
        <v>2</v>
      </c>
      <c r="M74" s="1">
        <v>1</v>
      </c>
      <c r="N74" s="1">
        <f>SUM(L74,M74)/2</f>
        <v>1.5</v>
      </c>
      <c r="P74" t="s">
        <v>488</v>
      </c>
      <c r="Q74" t="s">
        <v>489</v>
      </c>
      <c r="R74">
        <v>201710</v>
      </c>
      <c r="S74" t="s">
        <v>490</v>
      </c>
      <c r="T74" t="s">
        <v>553</v>
      </c>
      <c r="U74" t="s">
        <v>492</v>
      </c>
      <c r="V74">
        <v>22146</v>
      </c>
      <c r="W74">
        <v>22000</v>
      </c>
      <c r="X74">
        <v>6570</v>
      </c>
      <c r="Y74">
        <f>V74-X74</f>
        <v>15576</v>
      </c>
      <c r="Z74" t="s">
        <v>505</v>
      </c>
      <c r="AA74">
        <v>1500</v>
      </c>
      <c r="AB74">
        <v>0</v>
      </c>
      <c r="AC74" t="s">
        <v>494</v>
      </c>
      <c r="AD74" s="1">
        <v>0</v>
      </c>
      <c r="AE74" s="1">
        <f>AA74+AD74</f>
        <v>1500</v>
      </c>
      <c r="AF74" s="1">
        <f>AE74+AB74</f>
        <v>1500</v>
      </c>
      <c r="AG74" s="1">
        <f>X74+AF74</f>
        <v>8070</v>
      </c>
      <c r="AH74" s="1">
        <f>7357-AG74</f>
        <v>-713</v>
      </c>
      <c r="AI74" s="26"/>
      <c r="AJ74" s="26"/>
      <c r="AK74" s="33">
        <f>AI74+AJ74</f>
        <v>0</v>
      </c>
      <c r="AL74" s="33">
        <f>AE74+AI74+AJ74</f>
        <v>1500</v>
      </c>
      <c r="AM74" s="33">
        <f>AL74+AB74</f>
        <v>1500</v>
      </c>
      <c r="AN74" s="33">
        <f>X74+AM74</f>
        <v>8070</v>
      </c>
      <c r="AO74" s="33">
        <f>7357-AN74</f>
        <v>-713</v>
      </c>
    </row>
    <row r="75" spans="1:44" x14ac:dyDescent="0.2">
      <c r="AI75" s="2">
        <f>SUM(AI10:AI74)</f>
        <v>8326</v>
      </c>
      <c r="AJ75" s="2">
        <f>SUM(AJ10:AJ74)</f>
        <v>1925</v>
      </c>
    </row>
    <row r="76" spans="1:44" x14ac:dyDescent="0.2">
      <c r="AH76" s="1" t="s">
        <v>581</v>
      </c>
      <c r="AI76" s="2">
        <f>AI77-AI75</f>
        <v>0</v>
      </c>
      <c r="AJ76" s="2">
        <f>AJ77-AJ75</f>
        <v>0</v>
      </c>
    </row>
    <row r="77" spans="1:44" x14ac:dyDescent="0.2">
      <c r="AH77" s="1" t="s">
        <v>570</v>
      </c>
      <c r="AI77" s="2">
        <v>8326</v>
      </c>
      <c r="AJ77" s="2">
        <v>1925</v>
      </c>
    </row>
    <row r="78" spans="1:44" x14ac:dyDescent="0.2">
      <c r="AI78" s="21"/>
      <c r="AJ78" s="21"/>
    </row>
    <row r="79" spans="1:44" x14ac:dyDescent="0.2">
      <c r="AI79" s="21"/>
      <c r="AJ79" s="21"/>
    </row>
    <row r="80" spans="1:44" x14ac:dyDescent="0.2">
      <c r="AI80" s="21"/>
      <c r="AJ80" s="21"/>
    </row>
    <row r="81" spans="35:36" x14ac:dyDescent="0.2">
      <c r="AI81" s="21"/>
      <c r="AJ81" s="21"/>
    </row>
    <row r="82" spans="35:36" x14ac:dyDescent="0.2">
      <c r="AI82" s="21"/>
      <c r="AJ82" s="21"/>
    </row>
    <row r="83" spans="35:36" x14ac:dyDescent="0.2">
      <c r="AI83" s="21"/>
      <c r="AJ83" s="21"/>
    </row>
    <row r="84" spans="35:36" x14ac:dyDescent="0.2">
      <c r="AI84" s="21"/>
      <c r="AJ84" s="21"/>
    </row>
    <row r="85" spans="35:36" x14ac:dyDescent="0.2">
      <c r="AI85" s="21"/>
      <c r="AJ85" s="21"/>
    </row>
    <row r="86" spans="35:36" x14ac:dyDescent="0.2">
      <c r="AI86" s="21"/>
      <c r="AJ86" s="21"/>
    </row>
    <row r="87" spans="35:36" x14ac:dyDescent="0.2">
      <c r="AI87" s="21"/>
      <c r="AJ87" s="21"/>
    </row>
    <row r="88" spans="35:36" x14ac:dyDescent="0.2">
      <c r="AI88" s="21"/>
      <c r="AJ88" s="21"/>
    </row>
    <row r="89" spans="35:36" x14ac:dyDescent="0.2">
      <c r="AI89" s="21"/>
      <c r="AJ89" s="21"/>
    </row>
    <row r="90" spans="35:36" x14ac:dyDescent="0.2">
      <c r="AI90" s="21"/>
      <c r="AJ90" s="21"/>
    </row>
    <row r="91" spans="35:36" x14ac:dyDescent="0.2">
      <c r="AI91" s="21"/>
      <c r="AJ91" s="21"/>
    </row>
    <row r="92" spans="35:36" x14ac:dyDescent="0.2">
      <c r="AI92" s="21"/>
      <c r="AJ92" s="21"/>
    </row>
    <row r="93" spans="35:36" x14ac:dyDescent="0.2">
      <c r="AI93" s="21"/>
      <c r="AJ93" s="21"/>
    </row>
    <row r="94" spans="35:36" x14ac:dyDescent="0.2">
      <c r="AI94" s="21"/>
      <c r="AJ94" s="21"/>
    </row>
    <row r="95" spans="35:36" x14ac:dyDescent="0.2">
      <c r="AI95" s="21"/>
      <c r="AJ95" s="21"/>
    </row>
    <row r="96" spans="35:36" x14ac:dyDescent="0.2">
      <c r="AI96" s="21"/>
      <c r="AJ96" s="21"/>
    </row>
    <row r="97" spans="35:36" x14ac:dyDescent="0.2">
      <c r="AI97" s="21"/>
      <c r="AJ97" s="21"/>
    </row>
    <row r="98" spans="35:36" x14ac:dyDescent="0.2">
      <c r="AI98" s="21"/>
      <c r="AJ98" s="21"/>
    </row>
    <row r="99" spans="35:36" x14ac:dyDescent="0.2">
      <c r="AI99" s="21"/>
      <c r="AJ99" s="21"/>
    </row>
    <row r="100" spans="35:36" x14ac:dyDescent="0.2">
      <c r="AI100" s="21"/>
      <c r="AJ100" s="21"/>
    </row>
    <row r="101" spans="35:36" x14ac:dyDescent="0.2">
      <c r="AI101" s="21"/>
      <c r="AJ101" s="21"/>
    </row>
    <row r="102" spans="35:36" x14ac:dyDescent="0.2">
      <c r="AI102" s="21"/>
      <c r="AJ102" s="21"/>
    </row>
    <row r="103" spans="35:36" x14ac:dyDescent="0.2">
      <c r="AI103" s="21"/>
      <c r="AJ103" s="21"/>
    </row>
    <row r="104" spans="35:36" x14ac:dyDescent="0.2">
      <c r="AI104" s="21"/>
      <c r="AJ104" s="21"/>
    </row>
    <row r="105" spans="35:36" x14ac:dyDescent="0.2">
      <c r="AI105" s="21"/>
      <c r="AJ105" s="21"/>
    </row>
    <row r="106" spans="35:36" x14ac:dyDescent="0.2">
      <c r="AI106" s="21"/>
      <c r="AJ106" s="21"/>
    </row>
    <row r="107" spans="35:36" x14ac:dyDescent="0.2">
      <c r="AI107" s="21"/>
      <c r="AJ107" s="21"/>
    </row>
    <row r="108" spans="35:36" x14ac:dyDescent="0.2">
      <c r="AI108" s="21"/>
      <c r="AJ108" s="21"/>
    </row>
    <row r="109" spans="35:36" x14ac:dyDescent="0.2">
      <c r="AI109" s="21"/>
      <c r="AJ109" s="21"/>
    </row>
    <row r="110" spans="35:36" x14ac:dyDescent="0.2">
      <c r="AI110" s="21"/>
      <c r="AJ110" s="21"/>
    </row>
    <row r="111" spans="35:36" x14ac:dyDescent="0.2">
      <c r="AI111" s="21"/>
      <c r="AJ111" s="21"/>
    </row>
    <row r="112" spans="35:36" x14ac:dyDescent="0.2">
      <c r="AI112" s="21"/>
      <c r="AJ112" s="21"/>
    </row>
    <row r="113" spans="35:36" x14ac:dyDescent="0.2">
      <c r="AI113" s="21"/>
      <c r="AJ113" s="21"/>
    </row>
    <row r="114" spans="35:36" x14ac:dyDescent="0.2">
      <c r="AI114" s="21"/>
      <c r="AJ114" s="21"/>
    </row>
    <row r="115" spans="35:36" x14ac:dyDescent="0.2">
      <c r="AI115" s="21"/>
      <c r="AJ115" s="21"/>
    </row>
    <row r="116" spans="35:36" x14ac:dyDescent="0.2">
      <c r="AI116" s="21"/>
      <c r="AJ116" s="21"/>
    </row>
    <row r="117" spans="35:36" x14ac:dyDescent="0.2">
      <c r="AI117" s="21"/>
      <c r="AJ117" s="21"/>
    </row>
    <row r="118" spans="35:36" x14ac:dyDescent="0.2">
      <c r="AI118" s="21"/>
      <c r="AJ118" s="21"/>
    </row>
    <row r="119" spans="35:36" x14ac:dyDescent="0.2">
      <c r="AI119" s="21"/>
      <c r="AJ119" s="21"/>
    </row>
    <row r="120" spans="35:36" x14ac:dyDescent="0.2">
      <c r="AI120" s="21"/>
      <c r="AJ120" s="21"/>
    </row>
    <row r="121" spans="35:36" x14ac:dyDescent="0.2">
      <c r="AI121" s="21"/>
      <c r="AJ121" s="21"/>
    </row>
    <row r="122" spans="35:36" x14ac:dyDescent="0.2">
      <c r="AI122" s="21"/>
      <c r="AJ122" s="21"/>
    </row>
    <row r="123" spans="35:36" x14ac:dyDescent="0.2">
      <c r="AI123" s="21"/>
      <c r="AJ123" s="21"/>
    </row>
    <row r="124" spans="35:36" x14ac:dyDescent="0.2">
      <c r="AI124" s="21"/>
      <c r="AJ124" s="21"/>
    </row>
    <row r="125" spans="35:36" x14ac:dyDescent="0.2">
      <c r="AI125" s="21"/>
      <c r="AJ125" s="21"/>
    </row>
    <row r="126" spans="35:36" x14ac:dyDescent="0.2">
      <c r="AI126" s="21"/>
      <c r="AJ126" s="21"/>
    </row>
    <row r="127" spans="35:36" x14ac:dyDescent="0.2">
      <c r="AI127" s="21"/>
      <c r="AJ127" s="21"/>
    </row>
    <row r="128" spans="35:36" x14ac:dyDescent="0.2">
      <c r="AI128" s="21"/>
      <c r="AJ128" s="21"/>
    </row>
    <row r="129" spans="35:36" x14ac:dyDescent="0.2">
      <c r="AI129" s="21"/>
      <c r="AJ129" s="21"/>
    </row>
    <row r="130" spans="35:36" x14ac:dyDescent="0.2">
      <c r="AI130" s="21"/>
      <c r="AJ130" s="21"/>
    </row>
    <row r="131" spans="35:36" x14ac:dyDescent="0.2">
      <c r="AI131" s="21"/>
      <c r="AJ131" s="21"/>
    </row>
  </sheetData>
  <sortState ref="A10:AR74">
    <sortCondition descending="1" ref="AK10:AK74"/>
    <sortCondition ref="B10:B74"/>
    <sortCondition ref="C10:C74"/>
  </sortState>
  <hyperlinks>
    <hyperlink ref="D20" r:id="rId1"/>
  </hyperlinks>
  <pageMargins left="0.75" right="0.75" top="1" bottom="1" header="0.5" footer="0.5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7"/>
  <sheetViews>
    <sheetView topLeftCell="A8" workbookViewId="0">
      <selection activeCell="J46" sqref="J46"/>
    </sheetView>
  </sheetViews>
  <sheetFormatPr defaultRowHeight="12.75" x14ac:dyDescent="0.2"/>
  <cols>
    <col min="1" max="1" width="9.140625" style="1"/>
    <col min="2" max="2" width="12" style="1" customWidth="1"/>
    <col min="3" max="3" width="10.7109375" style="1" customWidth="1"/>
    <col min="4" max="11" width="9.140625" style="1"/>
    <col min="12" max="12" width="18.7109375" style="1" customWidth="1"/>
    <col min="13" max="16384" width="9.140625" style="1"/>
  </cols>
  <sheetData>
    <row r="1" spans="1:14" s="4" customFormat="1" ht="38.25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444</v>
      </c>
    </row>
    <row r="2" spans="1:14" s="3" customFormat="1" x14ac:dyDescent="0.2">
      <c r="A2" s="3">
        <v>2</v>
      </c>
      <c r="B2" s="3" t="s">
        <v>18</v>
      </c>
      <c r="C2" s="3" t="s">
        <v>19</v>
      </c>
      <c r="D2" s="3" t="s">
        <v>20</v>
      </c>
      <c r="E2" s="3" t="s">
        <v>21</v>
      </c>
      <c r="F2" s="3">
        <v>8</v>
      </c>
      <c r="G2" s="3">
        <v>56</v>
      </c>
      <c r="H2" s="3" t="s">
        <v>22</v>
      </c>
      <c r="I2" s="3" t="s">
        <v>15</v>
      </c>
      <c r="J2" s="3" t="s">
        <v>17</v>
      </c>
      <c r="K2" s="3">
        <v>201510</v>
      </c>
      <c r="L2" s="3" t="s">
        <v>449</v>
      </c>
    </row>
    <row r="3" spans="1:14" s="3" customFormat="1" x14ac:dyDescent="0.2">
      <c r="A3" s="3">
        <v>3</v>
      </c>
      <c r="B3" s="3" t="s">
        <v>23</v>
      </c>
      <c r="C3" s="3" t="s">
        <v>24</v>
      </c>
      <c r="D3" s="3" t="s">
        <v>25</v>
      </c>
      <c r="E3" s="3" t="s">
        <v>26</v>
      </c>
      <c r="F3" s="3">
        <v>0</v>
      </c>
      <c r="G3" s="3">
        <v>20</v>
      </c>
      <c r="H3" s="3" t="s">
        <v>16</v>
      </c>
      <c r="I3" s="3" t="s">
        <v>15</v>
      </c>
      <c r="J3" s="3" t="s">
        <v>17</v>
      </c>
      <c r="K3" s="3">
        <v>201610</v>
      </c>
      <c r="L3" s="3" t="s">
        <v>447</v>
      </c>
    </row>
    <row r="4" spans="1:14" s="3" customFormat="1" x14ac:dyDescent="0.2">
      <c r="A4" s="3">
        <v>8</v>
      </c>
      <c r="B4" s="3" t="s">
        <v>40</v>
      </c>
      <c r="C4" s="3" t="s">
        <v>41</v>
      </c>
      <c r="D4" s="3" t="s">
        <v>42</v>
      </c>
      <c r="E4" s="3" t="s">
        <v>43</v>
      </c>
      <c r="F4" s="3">
        <v>0</v>
      </c>
      <c r="G4" s="3">
        <v>14</v>
      </c>
      <c r="H4" s="3" t="s">
        <v>16</v>
      </c>
      <c r="I4" s="3" t="s">
        <v>15</v>
      </c>
      <c r="J4" s="3" t="s">
        <v>17</v>
      </c>
      <c r="K4" s="3">
        <v>201710</v>
      </c>
      <c r="L4" s="3" t="s">
        <v>447</v>
      </c>
    </row>
    <row r="5" spans="1:14" s="3" customFormat="1" x14ac:dyDescent="0.2">
      <c r="A5" s="3">
        <v>11</v>
      </c>
      <c r="B5" s="3" t="s">
        <v>49</v>
      </c>
      <c r="C5" s="3" t="s">
        <v>50</v>
      </c>
      <c r="D5" s="3" t="s">
        <v>51</v>
      </c>
      <c r="E5" s="3" t="s">
        <v>52</v>
      </c>
      <c r="F5" s="3">
        <v>6</v>
      </c>
      <c r="G5" s="3">
        <v>34</v>
      </c>
      <c r="H5" s="3" t="s">
        <v>39</v>
      </c>
      <c r="I5" s="3" t="s">
        <v>15</v>
      </c>
      <c r="J5" s="3" t="s">
        <v>17</v>
      </c>
      <c r="K5" s="3">
        <v>201610</v>
      </c>
      <c r="L5" s="3" t="s">
        <v>449</v>
      </c>
    </row>
    <row r="6" spans="1:14" s="3" customFormat="1" x14ac:dyDescent="0.2">
      <c r="B6" s="3" t="s">
        <v>57</v>
      </c>
      <c r="C6" s="3" t="s">
        <v>58</v>
      </c>
      <c r="D6" s="3" t="s">
        <v>59</v>
      </c>
      <c r="E6" s="3" t="s">
        <v>60</v>
      </c>
      <c r="F6" s="3">
        <v>8</v>
      </c>
      <c r="G6" s="3">
        <v>38</v>
      </c>
      <c r="H6" s="3" t="s">
        <v>15</v>
      </c>
      <c r="I6" s="3" t="s">
        <v>17</v>
      </c>
      <c r="J6" s="3">
        <v>201610</v>
      </c>
      <c r="K6" s="3" t="s">
        <v>451</v>
      </c>
      <c r="L6" s="3" t="s">
        <v>466</v>
      </c>
      <c r="N6" s="3">
        <f>SUM(L6,M6)/2</f>
        <v>0</v>
      </c>
    </row>
    <row r="7" spans="1:14" s="3" customFormat="1" x14ac:dyDescent="0.2">
      <c r="A7" s="3">
        <v>14</v>
      </c>
      <c r="B7" s="3" t="s">
        <v>61</v>
      </c>
      <c r="C7" s="3" t="s">
        <v>62</v>
      </c>
      <c r="D7" s="3" t="s">
        <v>63</v>
      </c>
      <c r="E7" s="3" t="s">
        <v>64</v>
      </c>
      <c r="F7" s="3">
        <v>6</v>
      </c>
      <c r="G7" s="3">
        <v>12</v>
      </c>
      <c r="H7" s="3" t="s">
        <v>15</v>
      </c>
      <c r="I7" s="3" t="s">
        <v>17</v>
      </c>
      <c r="J7" s="3">
        <v>201710</v>
      </c>
      <c r="K7" s="3" t="s">
        <v>454</v>
      </c>
      <c r="L7" s="3" t="s">
        <v>466</v>
      </c>
    </row>
    <row r="8" spans="1:14" s="3" customFormat="1" x14ac:dyDescent="0.2">
      <c r="A8" s="3">
        <v>15</v>
      </c>
      <c r="B8" s="3" t="s">
        <v>65</v>
      </c>
      <c r="C8" s="3" t="s">
        <v>66</v>
      </c>
      <c r="D8" s="3" t="s">
        <v>67</v>
      </c>
      <c r="E8" s="3" t="s">
        <v>68</v>
      </c>
      <c r="F8" s="3">
        <v>0</v>
      </c>
      <c r="G8" s="3">
        <v>44</v>
      </c>
      <c r="H8" s="3" t="s">
        <v>16</v>
      </c>
      <c r="I8" s="3" t="s">
        <v>15</v>
      </c>
      <c r="J8" s="3" t="s">
        <v>17</v>
      </c>
      <c r="K8" s="3">
        <v>201210</v>
      </c>
      <c r="L8" s="3" t="s">
        <v>447</v>
      </c>
    </row>
    <row r="9" spans="1:14" s="3" customFormat="1" x14ac:dyDescent="0.2">
      <c r="A9" s="3">
        <v>16</v>
      </c>
      <c r="B9" s="3" t="s">
        <v>69</v>
      </c>
      <c r="C9" s="3" t="s">
        <v>70</v>
      </c>
      <c r="D9" s="3" t="s">
        <v>71</v>
      </c>
      <c r="E9" s="3" t="s">
        <v>72</v>
      </c>
      <c r="F9" s="3">
        <v>0</v>
      </c>
      <c r="G9" s="3">
        <v>36</v>
      </c>
      <c r="H9" s="3" t="s">
        <v>16</v>
      </c>
      <c r="I9" s="3" t="s">
        <v>15</v>
      </c>
      <c r="J9" s="3" t="s">
        <v>17</v>
      </c>
      <c r="K9" s="3">
        <v>201610</v>
      </c>
      <c r="L9" s="3" t="s">
        <v>447</v>
      </c>
    </row>
    <row r="10" spans="1:14" s="3" customFormat="1" x14ac:dyDescent="0.2">
      <c r="A10" s="3">
        <v>20</v>
      </c>
      <c r="B10" s="3" t="s">
        <v>81</v>
      </c>
      <c r="C10" s="3" t="s">
        <v>82</v>
      </c>
      <c r="D10" s="3" t="s">
        <v>83</v>
      </c>
      <c r="E10" s="3" t="s">
        <v>84</v>
      </c>
      <c r="F10" s="3">
        <v>2</v>
      </c>
      <c r="G10" s="3">
        <v>34</v>
      </c>
      <c r="H10" s="3" t="s">
        <v>48</v>
      </c>
      <c r="I10" s="3" t="s">
        <v>15</v>
      </c>
      <c r="J10" s="3" t="s">
        <v>17</v>
      </c>
      <c r="K10" s="3">
        <v>201610</v>
      </c>
      <c r="L10" s="3" t="s">
        <v>449</v>
      </c>
    </row>
    <row r="11" spans="1:14" s="3" customFormat="1" x14ac:dyDescent="0.2">
      <c r="A11" s="3">
        <v>23</v>
      </c>
      <c r="B11" s="3" t="s">
        <v>85</v>
      </c>
      <c r="C11" s="3" t="s">
        <v>86</v>
      </c>
      <c r="D11" s="3" t="s">
        <v>186</v>
      </c>
      <c r="E11" s="3" t="s">
        <v>87</v>
      </c>
      <c r="F11" s="3">
        <v>8</v>
      </c>
      <c r="G11" s="3">
        <v>48</v>
      </c>
      <c r="H11" s="3" t="s">
        <v>16</v>
      </c>
      <c r="I11" s="3" t="s">
        <v>15</v>
      </c>
      <c r="J11" s="3" t="s">
        <v>17</v>
      </c>
      <c r="K11" s="3">
        <v>201610</v>
      </c>
      <c r="L11" s="3" t="s">
        <v>448</v>
      </c>
    </row>
    <row r="12" spans="1:14" s="3" customFormat="1" x14ac:dyDescent="0.2">
      <c r="A12" s="3">
        <v>26</v>
      </c>
      <c r="B12" s="3" t="s">
        <v>95</v>
      </c>
      <c r="C12" s="3" t="s">
        <v>96</v>
      </c>
      <c r="D12" s="3" t="s">
        <v>97</v>
      </c>
      <c r="E12" s="3" t="s">
        <v>98</v>
      </c>
      <c r="F12" s="3">
        <v>8</v>
      </c>
      <c r="G12" s="3">
        <v>16</v>
      </c>
      <c r="H12" s="3" t="s">
        <v>15</v>
      </c>
      <c r="I12" s="3" t="s">
        <v>17</v>
      </c>
      <c r="J12" s="3">
        <v>201710</v>
      </c>
      <c r="K12" s="3" t="s">
        <v>454</v>
      </c>
      <c r="L12" s="3" t="s">
        <v>466</v>
      </c>
    </row>
    <row r="13" spans="1:14" s="3" customFormat="1" x14ac:dyDescent="0.2">
      <c r="A13" s="3">
        <v>39</v>
      </c>
      <c r="B13" s="3" t="s">
        <v>126</v>
      </c>
      <c r="C13" s="3" t="s">
        <v>127</v>
      </c>
      <c r="D13" s="3" t="s">
        <v>128</v>
      </c>
      <c r="E13" s="3" t="s">
        <v>129</v>
      </c>
      <c r="F13" s="3">
        <v>2</v>
      </c>
      <c r="G13" s="3">
        <v>32</v>
      </c>
      <c r="H13" s="3" t="s">
        <v>16</v>
      </c>
      <c r="I13" s="3" t="s">
        <v>15</v>
      </c>
      <c r="J13" s="3" t="s">
        <v>17</v>
      </c>
      <c r="K13" s="3">
        <v>201610</v>
      </c>
      <c r="L13" s="3" t="s">
        <v>449</v>
      </c>
    </row>
    <row r="14" spans="1:14" s="3" customFormat="1" x14ac:dyDescent="0.2">
      <c r="A14" s="3">
        <v>43</v>
      </c>
      <c r="B14" s="3" t="s">
        <v>134</v>
      </c>
      <c r="C14" s="3" t="s">
        <v>135</v>
      </c>
      <c r="D14" s="3" t="s">
        <v>136</v>
      </c>
      <c r="E14" s="3" t="s">
        <v>137</v>
      </c>
      <c r="F14" s="3">
        <v>8</v>
      </c>
      <c r="G14" s="3">
        <v>8</v>
      </c>
      <c r="H14" s="3" t="s">
        <v>16</v>
      </c>
      <c r="I14" s="3" t="s">
        <v>15</v>
      </c>
      <c r="J14" s="3" t="s">
        <v>17</v>
      </c>
      <c r="K14" s="3">
        <v>201710</v>
      </c>
      <c r="L14" s="3" t="s">
        <v>448</v>
      </c>
    </row>
    <row r="15" spans="1:14" s="3" customFormat="1" x14ac:dyDescent="0.2">
      <c r="A15" s="3">
        <v>44</v>
      </c>
      <c r="B15" s="3" t="s">
        <v>138</v>
      </c>
      <c r="C15" s="3" t="s">
        <v>139</v>
      </c>
      <c r="D15" s="3" t="s">
        <v>140</v>
      </c>
      <c r="E15" s="3" t="s">
        <v>141</v>
      </c>
      <c r="F15" s="3">
        <v>6</v>
      </c>
      <c r="G15" s="3">
        <v>20</v>
      </c>
      <c r="H15" s="3" t="s">
        <v>16</v>
      </c>
      <c r="I15" s="3" t="s">
        <v>15</v>
      </c>
      <c r="J15" s="3" t="s">
        <v>17</v>
      </c>
      <c r="K15" s="3">
        <v>201710</v>
      </c>
      <c r="L15" s="3" t="s">
        <v>448</v>
      </c>
    </row>
    <row r="16" spans="1:14" s="3" customFormat="1" x14ac:dyDescent="0.2">
      <c r="A16" s="3">
        <v>46</v>
      </c>
      <c r="B16" s="3" t="s">
        <v>147</v>
      </c>
      <c r="C16" s="3" t="s">
        <v>148</v>
      </c>
      <c r="D16" s="3" t="s">
        <v>149</v>
      </c>
      <c r="E16" s="3" t="s">
        <v>150</v>
      </c>
      <c r="F16" s="3">
        <v>6</v>
      </c>
      <c r="G16" s="3">
        <v>12</v>
      </c>
      <c r="H16" s="3" t="s">
        <v>15</v>
      </c>
      <c r="I16" s="3" t="s">
        <v>17</v>
      </c>
      <c r="J16" s="3">
        <v>201710</v>
      </c>
      <c r="K16" s="3" t="s">
        <v>454</v>
      </c>
      <c r="L16" s="3" t="s">
        <v>466</v>
      </c>
    </row>
    <row r="17" spans="1:15" s="3" customFormat="1" x14ac:dyDescent="0.2">
      <c r="A17" s="3">
        <v>57</v>
      </c>
      <c r="B17" s="3" t="s">
        <v>176</v>
      </c>
      <c r="C17" s="3" t="s">
        <v>177</v>
      </c>
      <c r="D17" s="3" t="s">
        <v>178</v>
      </c>
      <c r="E17" s="3" t="s">
        <v>179</v>
      </c>
      <c r="F17" s="3">
        <v>0</v>
      </c>
      <c r="G17" s="3">
        <v>36</v>
      </c>
      <c r="H17" s="3" t="s">
        <v>16</v>
      </c>
      <c r="I17" s="3" t="s">
        <v>15</v>
      </c>
      <c r="J17" s="3" t="s">
        <v>17</v>
      </c>
      <c r="K17" s="3">
        <v>201610</v>
      </c>
      <c r="L17" s="3" t="s">
        <v>447</v>
      </c>
    </row>
    <row r="18" spans="1:15" s="3" customFormat="1" x14ac:dyDescent="0.2">
      <c r="A18" s="3">
        <v>68</v>
      </c>
      <c r="B18" s="3" t="s">
        <v>211</v>
      </c>
      <c r="C18" s="3" t="s">
        <v>212</v>
      </c>
      <c r="D18" s="3" t="s">
        <v>213</v>
      </c>
      <c r="E18" s="3" t="s">
        <v>214</v>
      </c>
      <c r="F18" s="3">
        <v>0</v>
      </c>
      <c r="G18" s="3">
        <v>50</v>
      </c>
      <c r="H18" s="3" t="s">
        <v>16</v>
      </c>
      <c r="I18" s="3" t="s">
        <v>15</v>
      </c>
      <c r="J18" s="3" t="s">
        <v>17</v>
      </c>
      <c r="K18" s="3">
        <v>201310</v>
      </c>
      <c r="L18" s="3" t="s">
        <v>447</v>
      </c>
    </row>
    <row r="19" spans="1:15" s="3" customFormat="1" x14ac:dyDescent="0.2">
      <c r="B19" s="3" t="s">
        <v>249</v>
      </c>
      <c r="C19" s="3" t="s">
        <v>250</v>
      </c>
      <c r="D19" s="3" t="s">
        <v>124</v>
      </c>
      <c r="E19" s="3" t="s">
        <v>251</v>
      </c>
      <c r="F19" s="3">
        <v>8</v>
      </c>
      <c r="G19" s="12">
        <v>1</v>
      </c>
      <c r="H19" s="3">
        <v>8</v>
      </c>
      <c r="I19" s="3" t="s">
        <v>15</v>
      </c>
      <c r="J19" s="3" t="s">
        <v>17</v>
      </c>
      <c r="K19" s="3">
        <v>201710</v>
      </c>
      <c r="L19" s="3" t="s">
        <v>449</v>
      </c>
      <c r="M19" s="3">
        <v>3</v>
      </c>
      <c r="N19" s="3">
        <v>3</v>
      </c>
      <c r="O19" s="3">
        <f>SUM(M19,N19)/2</f>
        <v>3</v>
      </c>
    </row>
    <row r="20" spans="1:15" s="3" customFormat="1" x14ac:dyDescent="0.2">
      <c r="A20" s="3">
        <v>84</v>
      </c>
      <c r="B20" s="3" t="s">
        <v>252</v>
      </c>
      <c r="C20" s="3" t="s">
        <v>253</v>
      </c>
      <c r="D20" s="3" t="s">
        <v>254</v>
      </c>
      <c r="E20" s="3" t="s">
        <v>255</v>
      </c>
      <c r="F20" s="3">
        <v>6</v>
      </c>
      <c r="G20" s="3">
        <v>54</v>
      </c>
      <c r="H20" s="3" t="s">
        <v>16</v>
      </c>
      <c r="I20" s="3" t="s">
        <v>15</v>
      </c>
      <c r="J20" s="3" t="s">
        <v>17</v>
      </c>
      <c r="K20" s="3">
        <v>201110</v>
      </c>
      <c r="L20" s="3" t="s">
        <v>449</v>
      </c>
    </row>
    <row r="21" spans="1:15" s="3" customFormat="1" x14ac:dyDescent="0.2">
      <c r="A21" s="3">
        <v>88</v>
      </c>
      <c r="B21" s="3" t="s">
        <v>262</v>
      </c>
      <c r="C21" s="3" t="s">
        <v>263</v>
      </c>
      <c r="D21" s="3" t="s">
        <v>264</v>
      </c>
      <c r="E21" s="3" t="s">
        <v>265</v>
      </c>
      <c r="F21" s="3">
        <v>0</v>
      </c>
      <c r="G21" s="3">
        <v>58</v>
      </c>
      <c r="H21" s="3" t="s">
        <v>22</v>
      </c>
      <c r="I21" s="3" t="s">
        <v>15</v>
      </c>
      <c r="J21" s="3" t="s">
        <v>17</v>
      </c>
      <c r="K21" s="3">
        <v>201410</v>
      </c>
      <c r="L21" s="3" t="s">
        <v>447</v>
      </c>
    </row>
    <row r="22" spans="1:15" s="3" customFormat="1" x14ac:dyDescent="0.2">
      <c r="A22" s="3">
        <v>99</v>
      </c>
      <c r="B22" s="3" t="s">
        <v>284</v>
      </c>
      <c r="C22" s="3" t="s">
        <v>285</v>
      </c>
      <c r="D22" s="3" t="s">
        <v>286</v>
      </c>
      <c r="E22" s="3" t="s">
        <v>287</v>
      </c>
      <c r="F22" s="3">
        <v>8</v>
      </c>
      <c r="G22" s="3">
        <v>10</v>
      </c>
      <c r="H22" s="3" t="s">
        <v>16</v>
      </c>
      <c r="I22" s="3" t="s">
        <v>15</v>
      </c>
      <c r="J22" s="3" t="s">
        <v>17</v>
      </c>
      <c r="K22" s="3">
        <v>201710</v>
      </c>
      <c r="L22" s="3" t="s">
        <v>448</v>
      </c>
    </row>
    <row r="23" spans="1:15" s="3" customFormat="1" x14ac:dyDescent="0.2">
      <c r="A23" s="3">
        <v>103</v>
      </c>
      <c r="B23" s="3" t="s">
        <v>299</v>
      </c>
      <c r="C23" s="3" t="s">
        <v>300</v>
      </c>
      <c r="D23" s="3" t="s">
        <v>301</v>
      </c>
      <c r="E23" s="3" t="s">
        <v>302</v>
      </c>
      <c r="F23" s="3">
        <v>8</v>
      </c>
      <c r="G23" s="3">
        <v>16</v>
      </c>
      <c r="H23" s="3" t="s">
        <v>15</v>
      </c>
      <c r="I23" s="3" t="s">
        <v>17</v>
      </c>
      <c r="J23" s="3">
        <v>201710</v>
      </c>
      <c r="K23" s="3" t="s">
        <v>454</v>
      </c>
      <c r="L23" s="3" t="s">
        <v>466</v>
      </c>
    </row>
    <row r="24" spans="1:15" s="3" customFormat="1" x14ac:dyDescent="0.2">
      <c r="A24" s="3">
        <v>110</v>
      </c>
      <c r="B24" s="3" t="s">
        <v>314</v>
      </c>
      <c r="C24" s="3" t="s">
        <v>315</v>
      </c>
      <c r="D24" s="3" t="s">
        <v>316</v>
      </c>
      <c r="E24" s="3" t="s">
        <v>317</v>
      </c>
      <c r="F24" s="3">
        <v>0</v>
      </c>
      <c r="G24" s="3">
        <v>54</v>
      </c>
      <c r="H24" s="3" t="s">
        <v>16</v>
      </c>
      <c r="I24" s="3" t="s">
        <v>15</v>
      </c>
      <c r="J24" s="3" t="s">
        <v>17</v>
      </c>
      <c r="K24" s="3">
        <v>201310</v>
      </c>
      <c r="L24" s="3" t="s">
        <v>447</v>
      </c>
    </row>
    <row r="25" spans="1:15" s="3" customFormat="1" x14ac:dyDescent="0.2">
      <c r="A25" s="3">
        <v>112</v>
      </c>
      <c r="B25" s="3" t="s">
        <v>318</v>
      </c>
      <c r="C25" s="3" t="s">
        <v>319</v>
      </c>
      <c r="D25" s="3" t="s">
        <v>186</v>
      </c>
      <c r="E25" s="3" t="s">
        <v>320</v>
      </c>
      <c r="F25" s="3">
        <v>6</v>
      </c>
      <c r="G25" s="3">
        <v>18</v>
      </c>
      <c r="H25" s="3" t="s">
        <v>16</v>
      </c>
      <c r="I25" s="3" t="s">
        <v>15</v>
      </c>
      <c r="J25" s="3" t="s">
        <v>17</v>
      </c>
      <c r="K25" s="3">
        <v>201710</v>
      </c>
      <c r="L25" s="3" t="s">
        <v>448</v>
      </c>
    </row>
    <row r="26" spans="1:15" s="3" customFormat="1" x14ac:dyDescent="0.2">
      <c r="A26" s="3">
        <v>114</v>
      </c>
      <c r="B26" s="3" t="s">
        <v>325</v>
      </c>
      <c r="C26" s="3" t="s">
        <v>326</v>
      </c>
      <c r="D26" s="3" t="s">
        <v>327</v>
      </c>
      <c r="E26" s="3" t="s">
        <v>328</v>
      </c>
      <c r="F26" s="3">
        <v>6</v>
      </c>
      <c r="G26" s="3">
        <v>52</v>
      </c>
      <c r="H26" s="3" t="s">
        <v>16</v>
      </c>
      <c r="I26" s="3" t="s">
        <v>15</v>
      </c>
      <c r="J26" s="3" t="s">
        <v>17</v>
      </c>
      <c r="K26" s="3">
        <v>201610</v>
      </c>
      <c r="L26" s="3" t="s">
        <v>448</v>
      </c>
    </row>
    <row r="27" spans="1:15" s="3" customFormat="1" x14ac:dyDescent="0.2">
      <c r="A27" s="3">
        <v>115</v>
      </c>
      <c r="B27" s="3" t="s">
        <v>329</v>
      </c>
      <c r="C27" s="3" t="s">
        <v>330</v>
      </c>
      <c r="D27" s="3" t="s">
        <v>331</v>
      </c>
      <c r="E27" s="3" t="s">
        <v>332</v>
      </c>
      <c r="F27" s="3">
        <v>4</v>
      </c>
      <c r="G27" s="3">
        <v>42</v>
      </c>
      <c r="H27" s="3" t="s">
        <v>16</v>
      </c>
      <c r="I27" s="3" t="s">
        <v>15</v>
      </c>
      <c r="J27" s="3" t="s">
        <v>17</v>
      </c>
      <c r="K27" s="3">
        <v>201610</v>
      </c>
      <c r="L27" s="3" t="s">
        <v>448</v>
      </c>
    </row>
    <row r="28" spans="1:15" s="3" customFormat="1" x14ac:dyDescent="0.2">
      <c r="A28" s="3">
        <v>121</v>
      </c>
      <c r="B28" s="3" t="s">
        <v>344</v>
      </c>
      <c r="C28" s="3" t="s">
        <v>345</v>
      </c>
      <c r="D28" s="3" t="s">
        <v>346</v>
      </c>
      <c r="E28" s="3" t="s">
        <v>347</v>
      </c>
      <c r="F28" s="3">
        <v>0</v>
      </c>
      <c r="G28" s="3">
        <v>49</v>
      </c>
      <c r="H28" s="3" t="s">
        <v>22</v>
      </c>
      <c r="I28" s="3" t="s">
        <v>15</v>
      </c>
      <c r="J28" s="3" t="s">
        <v>17</v>
      </c>
      <c r="K28" s="3">
        <v>201510</v>
      </c>
      <c r="L28" s="3" t="s">
        <v>445</v>
      </c>
    </row>
    <row r="29" spans="1:15" s="3" customFormat="1" x14ac:dyDescent="0.2">
      <c r="A29" s="3">
        <v>128</v>
      </c>
      <c r="B29" s="3" t="s">
        <v>366</v>
      </c>
      <c r="C29" s="3" t="s">
        <v>367</v>
      </c>
      <c r="D29" s="3" t="s">
        <v>368</v>
      </c>
      <c r="E29" s="3" t="s">
        <v>369</v>
      </c>
      <c r="F29" s="3">
        <v>8</v>
      </c>
      <c r="G29" s="3">
        <v>46</v>
      </c>
      <c r="H29" s="3" t="s">
        <v>16</v>
      </c>
      <c r="I29" s="3" t="s">
        <v>15</v>
      </c>
      <c r="J29" s="3" t="s">
        <v>17</v>
      </c>
      <c r="K29" s="3">
        <v>201610</v>
      </c>
      <c r="L29" s="3" t="s">
        <v>448</v>
      </c>
    </row>
    <row r="30" spans="1:15" s="3" customFormat="1" x14ac:dyDescent="0.2">
      <c r="A30" s="3">
        <v>129</v>
      </c>
      <c r="B30" s="3" t="s">
        <v>370</v>
      </c>
      <c r="C30" s="3" t="s">
        <v>371</v>
      </c>
      <c r="D30" s="3" t="s">
        <v>372</v>
      </c>
      <c r="E30" s="3" t="s">
        <v>373</v>
      </c>
      <c r="F30" s="3">
        <v>10</v>
      </c>
      <c r="G30" s="3">
        <v>67</v>
      </c>
      <c r="H30" s="3" t="s">
        <v>22</v>
      </c>
      <c r="I30" s="3" t="s">
        <v>15</v>
      </c>
      <c r="J30" s="3" t="s">
        <v>17</v>
      </c>
      <c r="K30" s="3">
        <v>201610</v>
      </c>
      <c r="L30" s="3" t="s">
        <v>448</v>
      </c>
    </row>
    <row r="31" spans="1:15" s="3" customFormat="1" x14ac:dyDescent="0.2">
      <c r="A31" s="3">
        <v>133</v>
      </c>
      <c r="B31" s="3" t="s">
        <v>384</v>
      </c>
      <c r="C31" s="3" t="s">
        <v>385</v>
      </c>
      <c r="D31" s="3" t="s">
        <v>386</v>
      </c>
      <c r="E31" s="3" t="s">
        <v>387</v>
      </c>
      <c r="F31" s="3">
        <v>8</v>
      </c>
      <c r="G31" s="3">
        <v>22</v>
      </c>
      <c r="H31" s="3" t="s">
        <v>16</v>
      </c>
      <c r="I31" s="3" t="s">
        <v>15</v>
      </c>
      <c r="J31" s="3" t="s">
        <v>17</v>
      </c>
      <c r="K31" s="3">
        <v>201710</v>
      </c>
      <c r="L31" s="3" t="s">
        <v>448</v>
      </c>
    </row>
    <row r="32" spans="1:15" s="3" customFormat="1" x14ac:dyDescent="0.2">
      <c r="A32" s="3">
        <v>136</v>
      </c>
      <c r="B32" s="3" t="s">
        <v>388</v>
      </c>
      <c r="C32" s="3" t="s">
        <v>389</v>
      </c>
      <c r="D32" s="3" t="s">
        <v>390</v>
      </c>
      <c r="E32" s="3" t="s">
        <v>391</v>
      </c>
      <c r="F32" s="3">
        <v>6</v>
      </c>
      <c r="G32" s="3">
        <v>52</v>
      </c>
      <c r="H32" s="3" t="s">
        <v>146</v>
      </c>
      <c r="I32" s="3" t="s">
        <v>99</v>
      </c>
      <c r="J32" s="3" t="s">
        <v>17</v>
      </c>
      <c r="K32" s="3">
        <v>201610</v>
      </c>
      <c r="L32" s="3" t="s">
        <v>446</v>
      </c>
    </row>
    <row r="33" spans="1:32" s="3" customFormat="1" x14ac:dyDescent="0.2">
      <c r="A33" s="3">
        <v>139</v>
      </c>
      <c r="B33" s="3" t="s">
        <v>400</v>
      </c>
      <c r="C33" s="3" t="s">
        <v>401</v>
      </c>
      <c r="D33" s="3" t="s">
        <v>402</v>
      </c>
      <c r="E33" s="3" t="s">
        <v>403</v>
      </c>
      <c r="F33" s="3">
        <v>6</v>
      </c>
      <c r="G33" s="3">
        <v>34</v>
      </c>
      <c r="H33" s="3" t="s">
        <v>22</v>
      </c>
      <c r="I33" s="3" t="s">
        <v>15</v>
      </c>
      <c r="J33" s="3" t="s">
        <v>17</v>
      </c>
      <c r="K33" s="3">
        <v>201610</v>
      </c>
      <c r="L33" s="3" t="s">
        <v>449</v>
      </c>
    </row>
    <row r="34" spans="1:32" s="3" customFormat="1" x14ac:dyDescent="0.2">
      <c r="A34" s="3">
        <v>152</v>
      </c>
      <c r="B34" s="3" t="s">
        <v>438</v>
      </c>
      <c r="C34" s="3" t="s">
        <v>439</v>
      </c>
      <c r="D34" s="3" t="s">
        <v>277</v>
      </c>
      <c r="E34" s="3" t="s">
        <v>440</v>
      </c>
      <c r="F34" s="3">
        <v>10</v>
      </c>
      <c r="G34" s="3">
        <v>26</v>
      </c>
      <c r="H34" s="3" t="s">
        <v>15</v>
      </c>
      <c r="I34" s="3" t="s">
        <v>17</v>
      </c>
      <c r="J34" s="3">
        <v>201710</v>
      </c>
      <c r="K34" s="3" t="s">
        <v>454</v>
      </c>
      <c r="L34" s="3" t="s">
        <v>466</v>
      </c>
    </row>
    <row r="35" spans="1:32" s="3" customFormat="1" x14ac:dyDescent="0.2">
      <c r="B35" s="3" t="s">
        <v>73</v>
      </c>
      <c r="C35" s="3" t="s">
        <v>74</v>
      </c>
      <c r="D35" s="3" t="s">
        <v>75</v>
      </c>
      <c r="E35" s="3" t="s">
        <v>76</v>
      </c>
      <c r="F35" s="3">
        <v>8</v>
      </c>
      <c r="G35" s="12">
        <v>1</v>
      </c>
      <c r="H35" s="3">
        <v>38</v>
      </c>
      <c r="I35" s="3" t="s">
        <v>15</v>
      </c>
      <c r="J35" s="3" t="s">
        <v>17</v>
      </c>
      <c r="K35" s="3">
        <v>201410</v>
      </c>
      <c r="L35" s="3" t="s">
        <v>503</v>
      </c>
      <c r="M35" s="3">
        <v>2</v>
      </c>
      <c r="N35" s="3">
        <v>1</v>
      </c>
      <c r="O35" s="3">
        <f t="shared" ref="O35:O47" si="0">SUM(M35,N35)/2</f>
        <v>1.5</v>
      </c>
    </row>
    <row r="36" spans="1:32" s="3" customFormat="1" x14ac:dyDescent="0.2">
      <c r="B36" s="3" t="s">
        <v>114</v>
      </c>
      <c r="C36" s="3" t="s">
        <v>115</v>
      </c>
      <c r="D36" s="3" t="s">
        <v>116</v>
      </c>
      <c r="E36" s="3" t="s">
        <v>117</v>
      </c>
      <c r="F36" s="3">
        <v>10</v>
      </c>
      <c r="G36" s="12">
        <v>1</v>
      </c>
      <c r="H36" s="3">
        <v>38</v>
      </c>
      <c r="I36" s="3" t="s">
        <v>15</v>
      </c>
      <c r="J36" s="3" t="s">
        <v>17</v>
      </c>
      <c r="K36" s="3">
        <v>201610</v>
      </c>
      <c r="L36" s="3" t="s">
        <v>503</v>
      </c>
      <c r="M36" s="3">
        <v>1</v>
      </c>
      <c r="N36" s="3">
        <v>1</v>
      </c>
      <c r="O36" s="3">
        <f t="shared" si="0"/>
        <v>1</v>
      </c>
      <c r="P36" s="3">
        <v>1</v>
      </c>
    </row>
    <row r="37" spans="1:32" s="3" customFormat="1" x14ac:dyDescent="0.2">
      <c r="B37" s="3" t="s">
        <v>118</v>
      </c>
      <c r="C37" s="3" t="s">
        <v>119</v>
      </c>
      <c r="D37" s="3" t="s">
        <v>120</v>
      </c>
      <c r="E37" s="3" t="s">
        <v>121</v>
      </c>
      <c r="F37" s="3">
        <v>8</v>
      </c>
      <c r="G37" s="12">
        <v>1</v>
      </c>
      <c r="H37" s="3">
        <v>54</v>
      </c>
      <c r="I37" s="3" t="s">
        <v>15</v>
      </c>
      <c r="J37" s="3" t="s">
        <v>17</v>
      </c>
      <c r="K37" s="3">
        <v>201610</v>
      </c>
      <c r="L37" s="3" t="s">
        <v>503</v>
      </c>
      <c r="M37" s="3">
        <v>1</v>
      </c>
      <c r="N37" s="3">
        <v>1</v>
      </c>
      <c r="O37" s="3">
        <f t="shared" si="0"/>
        <v>1</v>
      </c>
    </row>
    <row r="38" spans="1:32" s="3" customFormat="1" x14ac:dyDescent="0.2">
      <c r="B38" s="3" t="s">
        <v>163</v>
      </c>
      <c r="C38" s="3" t="s">
        <v>164</v>
      </c>
      <c r="D38" s="3" t="s">
        <v>165</v>
      </c>
      <c r="E38" s="3" t="s">
        <v>166</v>
      </c>
      <c r="F38" s="3">
        <v>6</v>
      </c>
      <c r="G38" s="12">
        <v>0.75</v>
      </c>
      <c r="H38" s="3">
        <v>54</v>
      </c>
      <c r="I38" s="3" t="s">
        <v>15</v>
      </c>
      <c r="J38" s="3" t="s">
        <v>17</v>
      </c>
      <c r="K38" s="3">
        <v>201610</v>
      </c>
      <c r="L38" s="3" t="s">
        <v>503</v>
      </c>
      <c r="M38" s="3">
        <v>2</v>
      </c>
      <c r="N38" s="3">
        <v>1</v>
      </c>
      <c r="O38" s="3">
        <f t="shared" si="0"/>
        <v>1.5</v>
      </c>
    </row>
    <row r="39" spans="1:32" s="3" customFormat="1" x14ac:dyDescent="0.2">
      <c r="B39" s="3" t="s">
        <v>188</v>
      </c>
      <c r="C39" s="3" t="s">
        <v>189</v>
      </c>
      <c r="D39" s="3" t="s">
        <v>190</v>
      </c>
      <c r="E39" s="3" t="s">
        <v>191</v>
      </c>
      <c r="F39" s="3">
        <v>6</v>
      </c>
      <c r="G39" s="12">
        <v>0.75</v>
      </c>
      <c r="H39" s="3">
        <v>28</v>
      </c>
      <c r="I39" s="3" t="s">
        <v>15</v>
      </c>
      <c r="J39" s="3" t="s">
        <v>17</v>
      </c>
      <c r="K39" s="3">
        <v>201610</v>
      </c>
      <c r="L39" s="3" t="s">
        <v>503</v>
      </c>
      <c r="M39" s="3">
        <v>2</v>
      </c>
      <c r="N39" s="3">
        <v>1</v>
      </c>
      <c r="O39" s="3">
        <f t="shared" si="0"/>
        <v>1.5</v>
      </c>
    </row>
    <row r="40" spans="1:32" s="3" customFormat="1" x14ac:dyDescent="0.2">
      <c r="B40" s="3" t="s">
        <v>196</v>
      </c>
      <c r="C40" s="3" t="s">
        <v>197</v>
      </c>
      <c r="D40" s="3" t="s">
        <v>198</v>
      </c>
      <c r="E40" s="3" t="s">
        <v>199</v>
      </c>
      <c r="F40" s="3">
        <v>6</v>
      </c>
      <c r="G40" s="12">
        <v>0.75</v>
      </c>
      <c r="H40" s="3">
        <v>6</v>
      </c>
      <c r="I40" s="3" t="s">
        <v>15</v>
      </c>
      <c r="J40" s="3" t="s">
        <v>17</v>
      </c>
      <c r="K40" s="3">
        <v>201710</v>
      </c>
      <c r="L40" s="3" t="s">
        <v>503</v>
      </c>
      <c r="M40" s="3">
        <v>3</v>
      </c>
      <c r="N40" s="3">
        <v>2</v>
      </c>
      <c r="O40" s="3">
        <f t="shared" si="0"/>
        <v>2.5</v>
      </c>
    </row>
    <row r="41" spans="1:32" s="3" customFormat="1" x14ac:dyDescent="0.2">
      <c r="B41" s="3" t="s">
        <v>215</v>
      </c>
      <c r="C41" s="3" t="s">
        <v>216</v>
      </c>
      <c r="D41" s="3" t="s">
        <v>171</v>
      </c>
      <c r="E41" s="3" t="s">
        <v>217</v>
      </c>
      <c r="F41" s="3">
        <v>6</v>
      </c>
      <c r="G41" s="12">
        <v>0.75</v>
      </c>
      <c r="H41" s="3">
        <v>16</v>
      </c>
      <c r="I41" s="3" t="s">
        <v>15</v>
      </c>
      <c r="J41" s="3" t="s">
        <v>17</v>
      </c>
      <c r="K41" s="3">
        <v>201710</v>
      </c>
      <c r="L41" s="3" t="s">
        <v>503</v>
      </c>
      <c r="M41" s="3">
        <v>2</v>
      </c>
      <c r="N41" s="3">
        <v>3</v>
      </c>
      <c r="O41" s="3">
        <f t="shared" si="0"/>
        <v>2.5</v>
      </c>
    </row>
    <row r="42" spans="1:32" s="3" customFormat="1" x14ac:dyDescent="0.2">
      <c r="B42" s="3" t="s">
        <v>352</v>
      </c>
      <c r="C42" s="3" t="s">
        <v>353</v>
      </c>
      <c r="D42" s="3" t="s">
        <v>279</v>
      </c>
      <c r="E42" s="3" t="s">
        <v>354</v>
      </c>
      <c r="F42" s="3">
        <v>6</v>
      </c>
      <c r="G42" s="12">
        <v>0.75</v>
      </c>
      <c r="H42" s="3">
        <v>38</v>
      </c>
      <c r="I42" s="3" t="s">
        <v>15</v>
      </c>
      <c r="J42" s="3" t="s">
        <v>17</v>
      </c>
      <c r="K42" s="3">
        <v>201610</v>
      </c>
      <c r="L42" s="3" t="s">
        <v>503</v>
      </c>
      <c r="M42" s="3">
        <v>1.5</v>
      </c>
      <c r="N42" s="3">
        <v>2.5</v>
      </c>
      <c r="O42" s="3">
        <f t="shared" si="0"/>
        <v>2</v>
      </c>
    </row>
    <row r="43" spans="1:32" s="3" customFormat="1" x14ac:dyDescent="0.2">
      <c r="B43" s="3" t="s">
        <v>377</v>
      </c>
      <c r="C43" s="3" t="s">
        <v>378</v>
      </c>
      <c r="D43" s="3" t="s">
        <v>301</v>
      </c>
      <c r="E43" s="3" t="s">
        <v>379</v>
      </c>
      <c r="F43" s="3">
        <v>8</v>
      </c>
      <c r="G43" s="12">
        <v>1</v>
      </c>
      <c r="H43" s="3">
        <v>46</v>
      </c>
      <c r="I43" s="3" t="s">
        <v>15</v>
      </c>
      <c r="J43" s="3" t="s">
        <v>17</v>
      </c>
      <c r="K43" s="3">
        <v>201610</v>
      </c>
      <c r="L43" s="3" t="s">
        <v>503</v>
      </c>
      <c r="M43" s="3">
        <v>1</v>
      </c>
      <c r="N43" s="3">
        <v>1</v>
      </c>
      <c r="O43" s="3">
        <f t="shared" si="0"/>
        <v>1</v>
      </c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</row>
    <row r="44" spans="1:32" s="3" customFormat="1" x14ac:dyDescent="0.2">
      <c r="B44" s="3" t="s">
        <v>392</v>
      </c>
      <c r="C44" s="3" t="s">
        <v>393</v>
      </c>
      <c r="D44" s="3" t="s">
        <v>394</v>
      </c>
      <c r="E44" s="3" t="s">
        <v>395</v>
      </c>
      <c r="F44" s="3">
        <v>10</v>
      </c>
      <c r="G44" s="12">
        <v>1</v>
      </c>
      <c r="H44" s="3">
        <v>48</v>
      </c>
      <c r="I44" s="3" t="s">
        <v>15</v>
      </c>
      <c r="J44" s="3" t="s">
        <v>17</v>
      </c>
      <c r="K44" s="3">
        <v>201610</v>
      </c>
      <c r="L44" s="3" t="s">
        <v>503</v>
      </c>
      <c r="M44" s="3">
        <v>1</v>
      </c>
      <c r="N44" s="3">
        <v>1</v>
      </c>
      <c r="O44" s="3">
        <f t="shared" si="0"/>
        <v>1</v>
      </c>
    </row>
    <row r="45" spans="1:32" s="3" customFormat="1" x14ac:dyDescent="0.2">
      <c r="B45" s="3" t="s">
        <v>396</v>
      </c>
      <c r="C45" s="3" t="s">
        <v>397</v>
      </c>
      <c r="D45" s="3" t="s">
        <v>398</v>
      </c>
      <c r="E45" s="3" t="s">
        <v>399</v>
      </c>
      <c r="F45" s="3">
        <v>6</v>
      </c>
      <c r="G45" s="12">
        <v>0.75</v>
      </c>
      <c r="H45" s="3">
        <v>54</v>
      </c>
      <c r="I45" s="3" t="s">
        <v>15</v>
      </c>
      <c r="J45" s="3" t="s">
        <v>17</v>
      </c>
      <c r="K45" s="3">
        <v>201610</v>
      </c>
      <c r="L45" s="3" t="s">
        <v>503</v>
      </c>
      <c r="M45" s="3">
        <v>1</v>
      </c>
      <c r="N45" s="3">
        <v>1</v>
      </c>
      <c r="O45" s="3">
        <f t="shared" si="0"/>
        <v>1</v>
      </c>
    </row>
    <row r="46" spans="1:32" s="3" customFormat="1" x14ac:dyDescent="0.2">
      <c r="B46" s="3" t="s">
        <v>408</v>
      </c>
      <c r="C46" s="3" t="s">
        <v>409</v>
      </c>
      <c r="D46" s="3" t="s">
        <v>410</v>
      </c>
      <c r="E46" s="3" t="s">
        <v>411</v>
      </c>
      <c r="F46" s="3">
        <v>6</v>
      </c>
      <c r="G46" s="12">
        <v>0.75</v>
      </c>
      <c r="H46" s="3">
        <v>46</v>
      </c>
      <c r="I46" s="3" t="s">
        <v>15</v>
      </c>
      <c r="J46" s="3" t="s">
        <v>17</v>
      </c>
      <c r="K46" s="3">
        <v>201510</v>
      </c>
      <c r="L46" s="3" t="s">
        <v>503</v>
      </c>
      <c r="M46" s="3">
        <v>1</v>
      </c>
      <c r="N46" s="3">
        <v>1</v>
      </c>
      <c r="O46" s="3">
        <f t="shared" si="0"/>
        <v>1</v>
      </c>
      <c r="P46" s="3">
        <v>2</v>
      </c>
    </row>
    <row r="47" spans="1:32" s="3" customFormat="1" x14ac:dyDescent="0.2">
      <c r="B47" s="3" t="s">
        <v>412</v>
      </c>
      <c r="C47" s="3" t="s">
        <v>413</v>
      </c>
      <c r="D47" s="3" t="s">
        <v>414</v>
      </c>
      <c r="E47" s="3" t="s">
        <v>415</v>
      </c>
      <c r="F47" s="3">
        <v>6</v>
      </c>
      <c r="G47" s="12">
        <v>0.75</v>
      </c>
      <c r="H47" s="3">
        <v>54</v>
      </c>
      <c r="I47" s="3" t="s">
        <v>15</v>
      </c>
      <c r="J47" s="3" t="s">
        <v>17</v>
      </c>
      <c r="K47" s="3">
        <v>201610</v>
      </c>
      <c r="L47" s="3" t="s">
        <v>503</v>
      </c>
      <c r="M47" s="3">
        <v>2</v>
      </c>
      <c r="N47" s="3">
        <v>1</v>
      </c>
      <c r="O47" s="3">
        <f t="shared" si="0"/>
        <v>1.5</v>
      </c>
      <c r="P47" s="3">
        <v>1</v>
      </c>
    </row>
  </sheetData>
  <sortState ref="K2:Y34">
    <sortCondition ref="M2:M34"/>
    <sortCondition ref="N2:N3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C19" sqref="C19"/>
    </sheetView>
  </sheetViews>
  <sheetFormatPr defaultRowHeight="12.75" x14ac:dyDescent="0.2"/>
  <cols>
    <col min="1" max="1" width="24" customWidth="1"/>
  </cols>
  <sheetData>
    <row r="1" spans="1:4" x14ac:dyDescent="0.2">
      <c r="A1" s="6" t="s">
        <v>456</v>
      </c>
    </row>
    <row r="2" spans="1:4" x14ac:dyDescent="0.2">
      <c r="C2" s="2" t="s">
        <v>474</v>
      </c>
      <c r="D2" t="s">
        <v>473</v>
      </c>
    </row>
    <row r="3" spans="1:4" x14ac:dyDescent="0.2">
      <c r="A3" s="6" t="s">
        <v>457</v>
      </c>
      <c r="C3" s="2">
        <v>1925</v>
      </c>
      <c r="D3">
        <v>2116</v>
      </c>
    </row>
    <row r="4" spans="1:4" x14ac:dyDescent="0.2">
      <c r="A4" s="6" t="s">
        <v>458</v>
      </c>
      <c r="C4" s="2">
        <v>8326</v>
      </c>
      <c r="D4">
        <v>7319</v>
      </c>
    </row>
    <row r="5" spans="1:4" x14ac:dyDescent="0.2">
      <c r="C5" s="2">
        <f>SUM(C3:C4)</f>
        <v>10251</v>
      </c>
      <c r="D5">
        <f>SUM(D3:D4)</f>
        <v>9435</v>
      </c>
    </row>
    <row r="6" spans="1:4" x14ac:dyDescent="0.2">
      <c r="C6" s="28"/>
    </row>
    <row r="7" spans="1:4" x14ac:dyDescent="0.2">
      <c r="A7" t="s">
        <v>468</v>
      </c>
      <c r="B7" t="s">
        <v>474</v>
      </c>
      <c r="C7" s="28"/>
    </row>
    <row r="9" spans="1:4" x14ac:dyDescent="0.2">
      <c r="B9" t="s">
        <v>571</v>
      </c>
      <c r="C9" t="s">
        <v>572</v>
      </c>
    </row>
    <row r="10" spans="1:4" x14ac:dyDescent="0.2">
      <c r="A10" t="s">
        <v>573</v>
      </c>
      <c r="B10">
        <v>1984</v>
      </c>
      <c r="C10">
        <v>4496</v>
      </c>
    </row>
    <row r="12" spans="1:4" x14ac:dyDescent="0.2">
      <c r="A12" t="s">
        <v>560</v>
      </c>
    </row>
    <row r="13" spans="1:4" x14ac:dyDescent="0.2">
      <c r="A13" t="s">
        <v>574</v>
      </c>
      <c r="B13">
        <v>16</v>
      </c>
      <c r="C13">
        <v>1</v>
      </c>
    </row>
    <row r="14" spans="1:4" x14ac:dyDescent="0.2">
      <c r="A14" t="s">
        <v>575</v>
      </c>
    </row>
    <row r="15" spans="1:4" x14ac:dyDescent="0.2">
      <c r="A15" s="40" t="s">
        <v>576</v>
      </c>
      <c r="B15">
        <f>1/3*B10</f>
        <v>661.33333333333326</v>
      </c>
      <c r="C15">
        <f>1/3*C10</f>
        <v>1498.6666666666665</v>
      </c>
    </row>
    <row r="16" spans="1:4" x14ac:dyDescent="0.2">
      <c r="A16" s="40" t="s">
        <v>577</v>
      </c>
      <c r="B16">
        <v>600</v>
      </c>
      <c r="C16">
        <v>1350</v>
      </c>
    </row>
    <row r="17" spans="1:7" x14ac:dyDescent="0.2">
      <c r="A17" s="40" t="s">
        <v>593</v>
      </c>
      <c r="B17">
        <v>500</v>
      </c>
      <c r="C17">
        <v>1100</v>
      </c>
    </row>
    <row r="18" spans="1:7" x14ac:dyDescent="0.2">
      <c r="A18" s="40" t="s">
        <v>578</v>
      </c>
    </row>
    <row r="19" spans="1:7" x14ac:dyDescent="0.2">
      <c r="A19" s="40" t="s">
        <v>579</v>
      </c>
      <c r="B19">
        <v>500</v>
      </c>
      <c r="C19">
        <v>826</v>
      </c>
      <c r="D19">
        <f>(8*B19)+(2*100)+C19</f>
        <v>5026</v>
      </c>
      <c r="E19">
        <f>C4-D19</f>
        <v>3300</v>
      </c>
    </row>
    <row r="20" spans="1:7" x14ac:dyDescent="0.2">
      <c r="A20" s="40" t="s">
        <v>580</v>
      </c>
      <c r="B20">
        <v>300</v>
      </c>
      <c r="E20">
        <f>B20*8+(9*100)</f>
        <v>3300</v>
      </c>
    </row>
    <row r="22" spans="1:7" x14ac:dyDescent="0.2">
      <c r="A22" t="s">
        <v>561</v>
      </c>
    </row>
    <row r="23" spans="1:7" x14ac:dyDescent="0.2">
      <c r="A23" s="40" t="s">
        <v>586</v>
      </c>
    </row>
    <row r="24" spans="1:7" x14ac:dyDescent="0.2">
      <c r="A24" s="40" t="s">
        <v>594</v>
      </c>
      <c r="B24">
        <v>540</v>
      </c>
    </row>
    <row r="25" spans="1:7" x14ac:dyDescent="0.2">
      <c r="A25" s="40" t="s">
        <v>592</v>
      </c>
      <c r="C25">
        <v>305</v>
      </c>
      <c r="E25">
        <f>(B24*3) +C25</f>
        <v>1925</v>
      </c>
    </row>
    <row r="26" spans="1:7" x14ac:dyDescent="0.2">
      <c r="A26" t="s">
        <v>591</v>
      </c>
    </row>
    <row r="30" spans="1:7" x14ac:dyDescent="0.2">
      <c r="A30" t="s">
        <v>590</v>
      </c>
    </row>
    <row r="31" spans="1:7" x14ac:dyDescent="0.2">
      <c r="B31" s="42"/>
      <c r="C31" s="42"/>
      <c r="D31" s="42"/>
      <c r="E31" s="16"/>
      <c r="F31" s="16"/>
      <c r="G31" s="16"/>
    </row>
    <row r="32" spans="1:7" x14ac:dyDescent="0.2">
      <c r="A32" t="s">
        <v>587</v>
      </c>
      <c r="B32" s="15">
        <v>929</v>
      </c>
      <c r="C32" s="15" t="s">
        <v>470</v>
      </c>
      <c r="D32" s="15">
        <f>B32*4</f>
        <v>3716</v>
      </c>
      <c r="E32" s="15"/>
      <c r="F32" s="15"/>
      <c r="G32" s="15"/>
    </row>
    <row r="33" spans="1:7" x14ac:dyDescent="0.2">
      <c r="A33" t="s">
        <v>588</v>
      </c>
      <c r="B33" s="15">
        <v>450</v>
      </c>
      <c r="C33" s="15" t="s">
        <v>470</v>
      </c>
      <c r="D33" s="15">
        <f>B33*4</f>
        <v>1800</v>
      </c>
      <c r="E33" s="15"/>
      <c r="F33" s="15"/>
      <c r="G33" s="15"/>
    </row>
    <row r="34" spans="1:7" x14ac:dyDescent="0.2">
      <c r="A34" t="s">
        <v>589</v>
      </c>
      <c r="B34" s="15">
        <v>300</v>
      </c>
      <c r="C34" s="43" t="s">
        <v>469</v>
      </c>
      <c r="D34" s="43">
        <f>B34*6</f>
        <v>1800</v>
      </c>
      <c r="E34" s="15"/>
      <c r="F34" s="15"/>
      <c r="G34" s="15"/>
    </row>
    <row r="35" spans="1:7" x14ac:dyDescent="0.2">
      <c r="B35" s="15"/>
      <c r="C35" s="15">
        <v>14</v>
      </c>
      <c r="D35" s="15">
        <f>SUM(D32:D34)</f>
        <v>7316</v>
      </c>
      <c r="E35" s="15"/>
      <c r="F35" s="15"/>
      <c r="G35" s="15"/>
    </row>
    <row r="36" spans="1:7" x14ac:dyDescent="0.2">
      <c r="A36" t="s">
        <v>472</v>
      </c>
      <c r="B36" s="15">
        <v>423</v>
      </c>
      <c r="C36" s="15" t="s">
        <v>471</v>
      </c>
      <c r="D36" s="15">
        <f>B36*5</f>
        <v>2115</v>
      </c>
      <c r="E36" s="15"/>
      <c r="F36" s="15"/>
      <c r="G36" s="15"/>
    </row>
  </sheetData>
  <mergeCells count="1">
    <mergeCell ref="B31:D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awards</vt:lpstr>
      <vt:lpstr>Not considering</vt:lpstr>
      <vt:lpstr>breakdown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Gibbons, Randee</dc:creator>
  <cp:lastModifiedBy>Gibbons, Randee</cp:lastModifiedBy>
  <dcterms:created xsi:type="dcterms:W3CDTF">2017-03-31T19:15:47Z</dcterms:created>
  <dcterms:modified xsi:type="dcterms:W3CDTF">2017-04-07T01:49:25Z</dcterms:modified>
</cp:coreProperties>
</file>