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1225" windowHeight="9990"/>
  </bookViews>
  <sheets>
    <sheet name="COA" sheetId="1" r:id="rId1"/>
  </sheets>
  <calcPr calcId="145621"/>
</workbook>
</file>

<file path=xl/calcChain.xml><?xml version="1.0" encoding="utf-8"?>
<calcChain xmlns="http://schemas.openxmlformats.org/spreadsheetml/2006/main">
  <c r="T36" i="1" l="1"/>
  <c r="R36" i="1"/>
  <c r="T15" i="1"/>
  <c r="R15" i="1"/>
  <c r="S46" i="1"/>
  <c r="Q46" i="1"/>
  <c r="O46" i="1"/>
  <c r="S44" i="1"/>
  <c r="Q44" i="1"/>
  <c r="O44" i="1"/>
  <c r="S39" i="1"/>
  <c r="O23" i="1"/>
  <c r="Q23" i="1"/>
  <c r="S23" i="1"/>
  <c r="S25" i="1"/>
  <c r="Q25" i="1"/>
  <c r="O25" i="1"/>
  <c r="S18" i="1"/>
  <c r="W50" i="1"/>
  <c r="W55" i="1"/>
  <c r="W53" i="1"/>
  <c r="W52" i="1"/>
  <c r="W51" i="1"/>
  <c r="U55" i="1"/>
  <c r="S55" i="1"/>
  <c r="U54" i="1"/>
  <c r="S54" i="1"/>
  <c r="Q54" i="1"/>
  <c r="W54" i="1" s="1"/>
  <c r="U53" i="1"/>
  <c r="S53" i="1"/>
  <c r="Q53" i="1"/>
  <c r="U52" i="1"/>
  <c r="S52" i="1"/>
  <c r="Q52" i="1"/>
  <c r="U51" i="1"/>
  <c r="S51" i="1"/>
  <c r="Q51" i="1"/>
  <c r="U50" i="1"/>
  <c r="S50" i="1"/>
  <c r="S56" i="1" s="1"/>
  <c r="S57" i="1" s="1"/>
  <c r="Q50" i="1"/>
  <c r="Q56" i="1" s="1"/>
  <c r="Q57" i="1" s="1"/>
  <c r="Q39" i="1"/>
  <c r="O39" i="1"/>
  <c r="O18" i="1"/>
  <c r="Q18" i="1"/>
  <c r="U56" i="1" l="1"/>
  <c r="U57" i="1" s="1"/>
  <c r="W56" i="1"/>
  <c r="W57" i="1" s="1"/>
  <c r="J45" i="1"/>
  <c r="F45" i="1"/>
  <c r="B45" i="1"/>
  <c r="J43" i="1"/>
  <c r="F43" i="1"/>
  <c r="B43" i="1"/>
  <c r="L41" i="1"/>
  <c r="K41" i="1"/>
  <c r="H41" i="1"/>
  <c r="G41" i="1"/>
  <c r="D41" i="1"/>
  <c r="C41" i="1"/>
  <c r="L40" i="1"/>
  <c r="K40" i="1"/>
  <c r="H40" i="1"/>
  <c r="G40" i="1"/>
  <c r="D40" i="1"/>
  <c r="C40" i="1"/>
  <c r="L39" i="1"/>
  <c r="K39" i="1"/>
  <c r="H39" i="1"/>
  <c r="G39" i="1"/>
  <c r="D39" i="1"/>
  <c r="C39" i="1"/>
  <c r="L38" i="1"/>
  <c r="K38" i="1"/>
  <c r="H38" i="1"/>
  <c r="G38" i="1"/>
  <c r="D38" i="1"/>
  <c r="C38" i="1"/>
  <c r="L37" i="1"/>
  <c r="K37" i="1"/>
  <c r="H37" i="1"/>
  <c r="G37" i="1"/>
  <c r="D37" i="1"/>
  <c r="C37" i="1"/>
  <c r="L36" i="1"/>
  <c r="K36" i="1"/>
  <c r="H36" i="1"/>
  <c r="G36" i="1"/>
  <c r="D36" i="1"/>
  <c r="C36" i="1"/>
  <c r="L35" i="1"/>
  <c r="K35" i="1"/>
  <c r="H35" i="1"/>
  <c r="G35" i="1"/>
  <c r="D35" i="1"/>
  <c r="C35" i="1"/>
  <c r="J24" i="1"/>
  <c r="F24" i="1"/>
  <c r="B24" i="1"/>
  <c r="J22" i="1"/>
  <c r="F22" i="1"/>
  <c r="B22" i="1"/>
  <c r="L20" i="1"/>
  <c r="K20" i="1"/>
  <c r="H20" i="1"/>
  <c r="G20" i="1"/>
  <c r="D20" i="1"/>
  <c r="C20" i="1"/>
  <c r="L19" i="1"/>
  <c r="K19" i="1"/>
  <c r="H19" i="1"/>
  <c r="G19" i="1"/>
  <c r="D19" i="1"/>
  <c r="C19" i="1"/>
  <c r="L18" i="1"/>
  <c r="K18" i="1"/>
  <c r="H18" i="1"/>
  <c r="G18" i="1"/>
  <c r="D18" i="1"/>
  <c r="C18" i="1"/>
  <c r="L17" i="1"/>
  <c r="K17" i="1"/>
  <c r="H17" i="1"/>
  <c r="G17" i="1"/>
  <c r="D17" i="1"/>
  <c r="C17" i="1"/>
  <c r="L16" i="1"/>
  <c r="K16" i="1"/>
  <c r="H16" i="1"/>
  <c r="G16" i="1"/>
  <c r="D16" i="1"/>
  <c r="C16" i="1"/>
  <c r="L15" i="1"/>
  <c r="K15" i="1"/>
  <c r="H15" i="1"/>
  <c r="G15" i="1"/>
  <c r="D15" i="1"/>
  <c r="C15" i="1"/>
  <c r="L14" i="1"/>
  <c r="K14" i="1"/>
  <c r="H14" i="1"/>
  <c r="G14" i="1"/>
  <c r="D14" i="1"/>
  <c r="C14" i="1"/>
  <c r="G24" i="1" l="1"/>
  <c r="G22" i="1"/>
  <c r="G45" i="1"/>
  <c r="G43" i="1"/>
  <c r="C24" i="1"/>
  <c r="K24" i="1"/>
  <c r="C22" i="1"/>
  <c r="K22" i="1"/>
  <c r="C45" i="1"/>
  <c r="K45" i="1"/>
  <c r="C43" i="1"/>
  <c r="K43" i="1"/>
  <c r="D24" i="1"/>
  <c r="L24" i="1"/>
  <c r="D22" i="1"/>
  <c r="L22" i="1"/>
  <c r="D45" i="1"/>
  <c r="L45" i="1"/>
  <c r="D43" i="1"/>
  <c r="L43" i="1"/>
  <c r="H24" i="1"/>
  <c r="H22" i="1"/>
  <c r="H45" i="1"/>
  <c r="H43" i="1"/>
</calcChain>
</file>

<file path=xl/sharedStrings.xml><?xml version="1.0" encoding="utf-8"?>
<sst xmlns="http://schemas.openxmlformats.org/spreadsheetml/2006/main" count="108" uniqueCount="62">
  <si>
    <t xml:space="preserve">The Evergreen State College </t>
  </si>
  <si>
    <t>Enrollment</t>
  </si>
  <si>
    <t>3 qtrs</t>
  </si>
  <si>
    <t>2 qtrs</t>
  </si>
  <si>
    <t>1 qtrs</t>
  </si>
  <si>
    <t>1qtr</t>
  </si>
  <si>
    <t>Tuition/Fees</t>
  </si>
  <si>
    <t>Books/Supplies</t>
  </si>
  <si>
    <t>Room/Board</t>
  </si>
  <si>
    <t>Transportation</t>
  </si>
  <si>
    <t>Miscellaneous</t>
  </si>
  <si>
    <t>Living subtotal</t>
  </si>
  <si>
    <t>Total COA</t>
  </si>
  <si>
    <t>RESIDENT GRADUATE</t>
  </si>
  <si>
    <t>MES/MPA*</t>
  </si>
  <si>
    <t>Resident Graduate</t>
  </si>
  <si>
    <t>NON-RESIDENT GRADUATE</t>
  </si>
  <si>
    <t>Non-Res Graduate</t>
  </si>
  <si>
    <t>Tribal</t>
  </si>
  <si>
    <t>Olympia ON/OFF Campus</t>
  </si>
  <si>
    <t>Olympia On/Off Campus</t>
  </si>
  <si>
    <t>State Budget approved June 30, 2015 / BOT approved July 8, 2015</t>
  </si>
  <si>
    <t>MIT***</t>
  </si>
  <si>
    <t>Loan Fees****</t>
  </si>
  <si>
    <t>Mandatory Fees</t>
  </si>
  <si>
    <t>Tribal MPA**</t>
  </si>
  <si>
    <t>**Based on the required 10 credit Tribal MPA enrollment.</t>
  </si>
  <si>
    <t>***Based on the required 16 credit MIT enrollment.</t>
  </si>
  <si>
    <r>
      <t>2016-17</t>
    </r>
    <r>
      <rPr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ACADEMIC YEAR FULL-TIME BUDGETS</t>
    </r>
  </si>
  <si>
    <t>Tuition Decrease from 15-16 is -15% for UG Resident</t>
  </si>
  <si>
    <t>Tuition increase from 1516  5% UG Non-Resident, 5% Resident GRAD, 3% NRGRAD</t>
  </si>
  <si>
    <t>*Based on a 8 credit MES or MPA Olympia campus enrollment @ $319.30/credit</t>
  </si>
  <si>
    <t>****Loan Fees are based on a 1.068% origination  fee.</t>
  </si>
  <si>
    <t>*Based on a 8 credit MES or MPA Olympia campus enrollment @ $737.90/credit</t>
  </si>
  <si>
    <t>Basic Costs</t>
  </si>
  <si>
    <t>Tuition</t>
  </si>
  <si>
    <t>Fees</t>
  </si>
  <si>
    <t>Loan Fees</t>
  </si>
  <si>
    <t>10 cred</t>
  </si>
  <si>
    <t>8 cred</t>
  </si>
  <si>
    <t>6 cred</t>
  </si>
  <si>
    <t>For MPA Costs &amp; Aid page:</t>
  </si>
  <si>
    <t>Transport</t>
  </si>
  <si>
    <t>Misc</t>
  </si>
  <si>
    <t>Amount</t>
  </si>
  <si>
    <t>P/T@6</t>
  </si>
  <si>
    <t>F/T@8</t>
  </si>
  <si>
    <t>F/T@10</t>
  </si>
  <si>
    <t>CAB Ren</t>
  </si>
  <si>
    <t>Clean Energy</t>
  </si>
  <si>
    <t>Late Night Shuttle</t>
  </si>
  <si>
    <t>Transit Fee</t>
  </si>
  <si>
    <t>WashPirg</t>
  </si>
  <si>
    <t>Health (@ 8 or more cred)</t>
  </si>
  <si>
    <t>n/a</t>
  </si>
  <si>
    <t>TOTAL per quarter</t>
  </si>
  <si>
    <t>TOTAL per year (x3)</t>
  </si>
  <si>
    <t xml:space="preserve">2016-17 Fees </t>
  </si>
  <si>
    <t>TOTAL</t>
  </si>
  <si>
    <t>Subtotal</t>
  </si>
  <si>
    <t>Non Res @ $737.90/credit</t>
  </si>
  <si>
    <t>Res @ $319.30/credit for tuition; about $340/credit for tuition/fees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</si>
</sst>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9"/>
      <color rgb="FF0099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1" xfId="2" applyFont="1" applyBorder="1" applyAlignment="1">
      <alignment horizontal="center"/>
    </xf>
    <xf numFmtId="0" fontId="1" fillId="0" borderId="1" xfId="2" applyFont="1" applyBorder="1"/>
    <xf numFmtId="3" fontId="1" fillId="0" borderId="1" xfId="2" applyNumberFormat="1" applyFont="1" applyBorder="1"/>
    <xf numFmtId="3" fontId="1" fillId="0" borderId="1" xfId="1" applyNumberFormat="1" applyFont="1" applyBorder="1"/>
    <xf numFmtId="3" fontId="2" fillId="0" borderId="1" xfId="2" applyNumberFormat="1" applyFont="1" applyBorder="1"/>
    <xf numFmtId="3" fontId="2" fillId="0" borderId="1" xfId="1" applyNumberFormat="1" applyFont="1" applyBorder="1"/>
    <xf numFmtId="0" fontId="1" fillId="0" borderId="0" xfId="2" applyFont="1" applyFill="1" applyBorder="1"/>
    <xf numFmtId="3" fontId="1" fillId="0" borderId="0" xfId="1" applyNumberFormat="1" applyFont="1" applyFill="1" applyBorder="1"/>
    <xf numFmtId="3" fontId="2" fillId="0" borderId="0" xfId="1" applyNumberFormat="1" applyFont="1" applyFill="1" applyBorder="1"/>
    <xf numFmtId="3" fontId="1" fillId="0" borderId="1" xfId="1" applyNumberFormat="1" applyFont="1" applyFill="1" applyBorder="1"/>
    <xf numFmtId="3" fontId="1" fillId="0" borderId="1" xfId="2" applyNumberFormat="1" applyFont="1" applyFill="1" applyBorder="1"/>
    <xf numFmtId="3" fontId="1" fillId="2" borderId="1" xfId="2" applyNumberFormat="1" applyFont="1" applyFill="1" applyBorder="1"/>
    <xf numFmtId="3" fontId="1" fillId="2" borderId="1" xfId="1" applyNumberFormat="1" applyFont="1" applyFill="1" applyBorder="1"/>
    <xf numFmtId="3" fontId="2" fillId="2" borderId="1" xfId="2" applyNumberFormat="1" applyFont="1" applyFill="1" applyBorder="1"/>
    <xf numFmtId="3" fontId="2" fillId="2" borderId="1" xfId="1" applyNumberFormat="1" applyFont="1" applyFill="1" applyBorder="1"/>
    <xf numFmtId="0" fontId="5" fillId="0" borderId="0" xfId="0" applyFont="1" applyAlignment="1"/>
    <xf numFmtId="0" fontId="8" fillId="0" borderId="1" xfId="2" applyFont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 applyFont="1" applyAlignment="1"/>
    <xf numFmtId="0" fontId="3" fillId="0" borderId="0" xfId="2" quotePrefix="1" applyFont="1" applyAlignment="1"/>
    <xf numFmtId="0" fontId="7" fillId="0" borderId="0" xfId="0" applyFont="1" applyAlignment="1"/>
    <xf numFmtId="0" fontId="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3" fontId="0" fillId="0" borderId="0" xfId="0" applyNumberForma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Fill="1" applyBorder="1"/>
    <xf numFmtId="0" fontId="12" fillId="0" borderId="1" xfId="0" applyFont="1" applyBorder="1"/>
    <xf numFmtId="0" fontId="11" fillId="0" borderId="1" xfId="4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3" borderId="2" xfId="2" applyFont="1" applyFill="1" applyBorder="1" applyAlignment="1">
      <alignment horizontal="center"/>
    </xf>
    <xf numFmtId="0" fontId="1" fillId="3" borderId="3" xfId="2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</cellXfs>
  <cellStyles count="5">
    <cellStyle name="Currency 2" xfId="1"/>
    <cellStyle name="Hyperlink" xfId="4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/T@6" TargetMode="External"/><Relationship Id="rId2" Type="http://schemas.openxmlformats.org/officeDocument/2006/relationships/hyperlink" Target="mailto:F/T@10" TargetMode="External"/><Relationship Id="rId1" Type="http://schemas.openxmlformats.org/officeDocument/2006/relationships/hyperlink" Target="mailto:F/T@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workbookViewId="0">
      <selection activeCell="V24" sqref="V24"/>
    </sheetView>
  </sheetViews>
  <sheetFormatPr defaultRowHeight="12.75" x14ac:dyDescent="0.2"/>
  <cols>
    <col min="1" max="1" width="17.7109375" customWidth="1"/>
    <col min="5" max="5" width="2.28515625" customWidth="1"/>
    <col min="9" max="9" width="1.7109375" customWidth="1"/>
    <col min="13" max="13" width="3.7109375" customWidth="1"/>
    <col min="14" max="14" width="12.140625" customWidth="1"/>
  </cols>
  <sheetData>
    <row r="1" spans="1:20" ht="18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3"/>
      <c r="N1" s="23"/>
      <c r="O1" s="23"/>
      <c r="P1" s="23"/>
      <c r="Q1" s="23"/>
    </row>
    <row r="2" spans="1:20" ht="18.75" x14ac:dyDescent="0.3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4"/>
      <c r="N2" s="24"/>
      <c r="O2" s="24"/>
      <c r="P2" s="24"/>
      <c r="Q2" s="24"/>
    </row>
    <row r="3" spans="1:20" ht="6.6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0" x14ac:dyDescent="0.2">
      <c r="A4" s="46" t="s">
        <v>29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26"/>
      <c r="N4" s="26"/>
      <c r="O4" s="26"/>
      <c r="P4" s="26"/>
      <c r="Q4" s="26"/>
    </row>
    <row r="5" spans="1:20" x14ac:dyDescent="0.2">
      <c r="A5" s="46" t="s">
        <v>30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26"/>
      <c r="N5" s="26"/>
      <c r="O5" s="26"/>
      <c r="P5" s="26"/>
      <c r="Q5" s="26"/>
    </row>
    <row r="6" spans="1:20" ht="15.75" x14ac:dyDescent="0.25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7"/>
      <c r="N6" s="25" t="s">
        <v>41</v>
      </c>
      <c r="O6" s="27"/>
      <c r="P6" s="27"/>
      <c r="Q6" s="27"/>
    </row>
    <row r="7" spans="1:20" ht="4.1500000000000004" customHeight="1" x14ac:dyDescent="0.2"/>
    <row r="8" spans="1:20" ht="15.75" x14ac:dyDescent="0.25">
      <c r="A8" s="39" t="s">
        <v>13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25"/>
      <c r="N8" s="25" t="s">
        <v>61</v>
      </c>
      <c r="O8" s="25"/>
      <c r="P8" s="25"/>
      <c r="Q8" s="25"/>
    </row>
    <row r="9" spans="1:20" ht="15.75" x14ac:dyDescent="0.25">
      <c r="A9" s="16"/>
      <c r="B9" s="37" t="s">
        <v>14</v>
      </c>
      <c r="C9" s="37"/>
      <c r="D9" s="37"/>
      <c r="E9" s="22"/>
      <c r="F9" s="37" t="s">
        <v>25</v>
      </c>
      <c r="G9" s="37"/>
      <c r="H9" s="37"/>
      <c r="I9" s="22"/>
      <c r="J9" s="37" t="s">
        <v>22</v>
      </c>
      <c r="K9" s="37"/>
      <c r="L9" s="37"/>
      <c r="M9" s="19"/>
      <c r="N9" s="38"/>
      <c r="O9" s="38"/>
      <c r="P9" s="38"/>
      <c r="Q9" s="22"/>
    </row>
    <row r="10" spans="1:20" ht="6" customHeight="1" x14ac:dyDescent="0.2">
      <c r="M10" s="18"/>
      <c r="N10" s="18"/>
      <c r="O10" s="18"/>
      <c r="P10" s="18"/>
    </row>
    <row r="11" spans="1:20" x14ac:dyDescent="0.2">
      <c r="A11" s="17" t="s">
        <v>15</v>
      </c>
      <c r="B11" s="40" t="s">
        <v>19</v>
      </c>
      <c r="C11" s="41"/>
      <c r="D11" s="42"/>
      <c r="E11" s="20"/>
      <c r="F11" s="43" t="s">
        <v>18</v>
      </c>
      <c r="G11" s="44"/>
      <c r="H11" s="45"/>
      <c r="J11" s="40" t="s">
        <v>19</v>
      </c>
      <c r="K11" s="41"/>
      <c r="L11" s="42"/>
      <c r="M11" s="18"/>
      <c r="N11" s="36"/>
      <c r="O11" s="36"/>
      <c r="P11" s="36"/>
    </row>
    <row r="12" spans="1:20" x14ac:dyDescent="0.2">
      <c r="A12" s="1" t="s">
        <v>1</v>
      </c>
      <c r="B12" s="1" t="s">
        <v>2</v>
      </c>
      <c r="C12" s="1" t="s">
        <v>3</v>
      </c>
      <c r="D12" s="1" t="s">
        <v>4</v>
      </c>
      <c r="E12" s="20"/>
      <c r="F12" s="1" t="s">
        <v>2</v>
      </c>
      <c r="G12" s="1" t="s">
        <v>3</v>
      </c>
      <c r="H12" s="1" t="s">
        <v>5</v>
      </c>
      <c r="J12" s="1" t="s">
        <v>2</v>
      </c>
      <c r="K12" s="1" t="s">
        <v>3</v>
      </c>
      <c r="L12" s="1" t="s">
        <v>4</v>
      </c>
      <c r="M12" s="18"/>
      <c r="N12" s="20"/>
      <c r="O12" s="20" t="s">
        <v>38</v>
      </c>
      <c r="P12" s="20"/>
      <c r="Q12" t="s">
        <v>39</v>
      </c>
      <c r="S12" t="s">
        <v>40</v>
      </c>
    </row>
    <row r="13" spans="1:20" x14ac:dyDescent="0.2">
      <c r="A13" s="2"/>
      <c r="B13" s="2"/>
      <c r="C13" s="2"/>
      <c r="D13" s="2"/>
      <c r="E13" s="7"/>
      <c r="F13" s="2"/>
      <c r="G13" s="2"/>
      <c r="H13" s="2"/>
      <c r="J13" s="2"/>
      <c r="K13" s="2"/>
      <c r="L13" s="2"/>
      <c r="M13" s="18"/>
      <c r="N13" s="7"/>
      <c r="O13" s="7"/>
      <c r="P13" s="7"/>
    </row>
    <row r="14" spans="1:20" x14ac:dyDescent="0.2">
      <c r="A14" s="12" t="s">
        <v>6</v>
      </c>
      <c r="B14" s="13">
        <v>7665</v>
      </c>
      <c r="C14" s="13">
        <f>+B14/3*2</f>
        <v>5110</v>
      </c>
      <c r="D14" s="13">
        <f>+B14/3</f>
        <v>2555</v>
      </c>
      <c r="E14" s="8"/>
      <c r="F14" s="13">
        <v>9579</v>
      </c>
      <c r="G14" s="13">
        <f>+F14/3*2</f>
        <v>6386</v>
      </c>
      <c r="H14" s="13">
        <f>+F14/3</f>
        <v>3193</v>
      </c>
      <c r="J14" s="13">
        <v>9579</v>
      </c>
      <c r="K14" s="13">
        <f>+J14/3*2</f>
        <v>6386</v>
      </c>
      <c r="L14" s="13">
        <f>+J14/3</f>
        <v>3193</v>
      </c>
      <c r="M14" s="18"/>
      <c r="N14" s="8" t="s">
        <v>35</v>
      </c>
      <c r="O14" s="13">
        <v>9579</v>
      </c>
      <c r="P14" s="8"/>
      <c r="Q14" s="13">
        <v>7665</v>
      </c>
      <c r="S14">
        <v>5747</v>
      </c>
    </row>
    <row r="15" spans="1:20" x14ac:dyDescent="0.2">
      <c r="A15" s="3" t="s">
        <v>7</v>
      </c>
      <c r="B15" s="4">
        <v>1050</v>
      </c>
      <c r="C15" s="10">
        <f t="shared" ref="C15:C20" si="0">+B15/3*2</f>
        <v>700</v>
      </c>
      <c r="D15" s="10">
        <f t="shared" ref="D15:D20" si="1">+B15/3</f>
        <v>350</v>
      </c>
      <c r="E15" s="8"/>
      <c r="F15" s="10">
        <v>1050</v>
      </c>
      <c r="G15" s="10">
        <f t="shared" ref="G15:G20" si="2">+F15/3*2</f>
        <v>700</v>
      </c>
      <c r="H15" s="10">
        <f t="shared" ref="H15:H20" si="3">+F15/3</f>
        <v>350</v>
      </c>
      <c r="J15" s="4">
        <v>1050</v>
      </c>
      <c r="K15" s="10">
        <f t="shared" ref="K15:K20" si="4">+J15/3*2</f>
        <v>700</v>
      </c>
      <c r="L15" s="10">
        <f t="shared" ref="L15:L20" si="5">+J15/3</f>
        <v>350</v>
      </c>
      <c r="M15" s="18"/>
      <c r="N15" s="8" t="s">
        <v>36</v>
      </c>
      <c r="O15" s="8">
        <v>729</v>
      </c>
      <c r="P15" s="8"/>
      <c r="Q15" s="13">
        <v>537</v>
      </c>
      <c r="R15" s="28">
        <f>SUM(Q14:Q15)</f>
        <v>8202</v>
      </c>
      <c r="S15">
        <v>206</v>
      </c>
      <c r="T15">
        <f>SUM(S14:S15)</f>
        <v>5953</v>
      </c>
    </row>
    <row r="16" spans="1:20" x14ac:dyDescent="0.2">
      <c r="A16" s="12" t="s">
        <v>8</v>
      </c>
      <c r="B16" s="13">
        <v>9360</v>
      </c>
      <c r="C16" s="13">
        <f t="shared" si="0"/>
        <v>6240</v>
      </c>
      <c r="D16" s="13">
        <f t="shared" si="1"/>
        <v>3120</v>
      </c>
      <c r="E16" s="8"/>
      <c r="F16" s="13">
        <v>9360</v>
      </c>
      <c r="G16" s="13">
        <f t="shared" si="2"/>
        <v>6240</v>
      </c>
      <c r="H16" s="13">
        <f t="shared" si="3"/>
        <v>3120</v>
      </c>
      <c r="J16" s="13">
        <v>9360</v>
      </c>
      <c r="K16" s="13">
        <f t="shared" si="4"/>
        <v>6240</v>
      </c>
      <c r="L16" s="13">
        <f t="shared" si="5"/>
        <v>3120</v>
      </c>
      <c r="M16" s="18"/>
      <c r="N16" s="8" t="s">
        <v>7</v>
      </c>
      <c r="O16" s="4">
        <v>1050</v>
      </c>
      <c r="P16" s="8"/>
      <c r="Q16" s="4">
        <v>1050</v>
      </c>
      <c r="S16" s="4">
        <v>1050</v>
      </c>
    </row>
    <row r="17" spans="1:25" x14ac:dyDescent="0.2">
      <c r="A17" s="11" t="s">
        <v>9</v>
      </c>
      <c r="B17" s="10">
        <v>1125</v>
      </c>
      <c r="C17" s="10">
        <f t="shared" si="0"/>
        <v>750</v>
      </c>
      <c r="D17" s="10">
        <f t="shared" si="1"/>
        <v>375</v>
      </c>
      <c r="E17" s="8"/>
      <c r="F17" s="10">
        <v>1125</v>
      </c>
      <c r="G17" s="10">
        <f t="shared" si="2"/>
        <v>750</v>
      </c>
      <c r="H17" s="10">
        <f t="shared" si="3"/>
        <v>375</v>
      </c>
      <c r="J17" s="10">
        <v>1125</v>
      </c>
      <c r="K17" s="10">
        <f t="shared" si="4"/>
        <v>750</v>
      </c>
      <c r="L17" s="10">
        <f t="shared" si="5"/>
        <v>375</v>
      </c>
      <c r="M17" s="18"/>
      <c r="N17" s="8" t="s">
        <v>37</v>
      </c>
      <c r="O17" s="10">
        <v>354</v>
      </c>
      <c r="P17" s="8"/>
      <c r="Q17" s="10">
        <v>354</v>
      </c>
      <c r="S17" s="10">
        <v>354</v>
      </c>
    </row>
    <row r="18" spans="1:25" x14ac:dyDescent="0.2">
      <c r="A18" s="12" t="s">
        <v>24</v>
      </c>
      <c r="B18" s="13">
        <v>537</v>
      </c>
      <c r="C18" s="13">
        <f t="shared" si="0"/>
        <v>358</v>
      </c>
      <c r="D18" s="13">
        <f t="shared" si="1"/>
        <v>179</v>
      </c>
      <c r="E18" s="8"/>
      <c r="F18" s="13">
        <v>54</v>
      </c>
      <c r="G18" s="13">
        <f t="shared" si="2"/>
        <v>36</v>
      </c>
      <c r="H18" s="13">
        <f t="shared" si="3"/>
        <v>18</v>
      </c>
      <c r="J18" s="13">
        <v>729</v>
      </c>
      <c r="K18" s="13">
        <f t="shared" si="4"/>
        <v>486</v>
      </c>
      <c r="L18" s="13">
        <f t="shared" si="5"/>
        <v>243</v>
      </c>
      <c r="M18" s="18"/>
      <c r="N18" s="8" t="s">
        <v>34</v>
      </c>
      <c r="O18" s="28">
        <f>SUM(O14:O17)</f>
        <v>11712</v>
      </c>
      <c r="P18" s="8"/>
      <c r="Q18" s="28">
        <f>SUM(Q14:Q17)</f>
        <v>9606</v>
      </c>
      <c r="S18">
        <f>SUM(S14:S17)</f>
        <v>7357</v>
      </c>
    </row>
    <row r="19" spans="1:25" x14ac:dyDescent="0.2">
      <c r="A19" s="11" t="s">
        <v>23</v>
      </c>
      <c r="B19" s="10">
        <v>354</v>
      </c>
      <c r="C19" s="10">
        <f t="shared" si="0"/>
        <v>236</v>
      </c>
      <c r="D19" s="10">
        <f t="shared" si="1"/>
        <v>118</v>
      </c>
      <c r="E19" s="8"/>
      <c r="F19" s="10">
        <v>354</v>
      </c>
      <c r="G19" s="10">
        <f t="shared" si="2"/>
        <v>236</v>
      </c>
      <c r="H19" s="10">
        <f t="shared" si="3"/>
        <v>118</v>
      </c>
      <c r="J19" s="10">
        <v>354</v>
      </c>
      <c r="K19" s="10">
        <f t="shared" si="4"/>
        <v>236</v>
      </c>
      <c r="L19" s="10">
        <f t="shared" si="5"/>
        <v>118</v>
      </c>
      <c r="M19" s="18"/>
      <c r="N19" s="8"/>
      <c r="O19" s="8"/>
      <c r="P19" s="8"/>
    </row>
    <row r="20" spans="1:25" x14ac:dyDescent="0.2">
      <c r="A20" s="12" t="s">
        <v>10</v>
      </c>
      <c r="B20" s="13">
        <v>2055</v>
      </c>
      <c r="C20" s="13">
        <f t="shared" si="0"/>
        <v>1370</v>
      </c>
      <c r="D20" s="13">
        <f t="shared" si="1"/>
        <v>685</v>
      </c>
      <c r="E20" s="8"/>
      <c r="F20" s="13">
        <v>2055</v>
      </c>
      <c r="G20" s="13">
        <f t="shared" si="2"/>
        <v>1370</v>
      </c>
      <c r="H20" s="13">
        <f t="shared" si="3"/>
        <v>685</v>
      </c>
      <c r="J20" s="13">
        <v>2055</v>
      </c>
      <c r="K20" s="13">
        <f t="shared" si="4"/>
        <v>1370</v>
      </c>
      <c r="L20" s="13">
        <f t="shared" si="5"/>
        <v>685</v>
      </c>
      <c r="M20" s="18"/>
      <c r="N20" s="8" t="s">
        <v>8</v>
      </c>
      <c r="O20" s="13">
        <v>9360</v>
      </c>
      <c r="P20" s="8"/>
      <c r="Q20" s="13">
        <v>9360</v>
      </c>
      <c r="S20" s="13">
        <v>9360</v>
      </c>
    </row>
    <row r="21" spans="1:25" x14ac:dyDescent="0.2">
      <c r="A21" s="3"/>
      <c r="B21" s="4"/>
      <c r="C21" s="4"/>
      <c r="D21" s="4"/>
      <c r="E21" s="8"/>
      <c r="F21" s="4"/>
      <c r="G21" s="4"/>
      <c r="H21" s="4"/>
      <c r="J21" s="4"/>
      <c r="K21" s="4"/>
      <c r="L21" s="4"/>
      <c r="M21" s="18"/>
      <c r="N21" s="8" t="s">
        <v>42</v>
      </c>
      <c r="O21" s="10">
        <v>1125</v>
      </c>
      <c r="P21" s="8"/>
      <c r="Q21" s="10">
        <v>1125</v>
      </c>
      <c r="S21" s="10">
        <v>1125</v>
      </c>
    </row>
    <row r="22" spans="1:25" x14ac:dyDescent="0.2">
      <c r="A22" s="14" t="s">
        <v>11</v>
      </c>
      <c r="B22" s="15">
        <f>+B16+B17+B20</f>
        <v>12540</v>
      </c>
      <c r="C22" s="15">
        <f>+C16+C17+C20</f>
        <v>8360</v>
      </c>
      <c r="D22" s="15">
        <f>+D16+D17+D20</f>
        <v>4180</v>
      </c>
      <c r="E22" s="9"/>
      <c r="F22" s="15">
        <f>+F16+F17+F20</f>
        <v>12540</v>
      </c>
      <c r="G22" s="15">
        <f>+G16+G17+G20</f>
        <v>8360</v>
      </c>
      <c r="H22" s="15">
        <f>+H16+H17+H20</f>
        <v>4180</v>
      </c>
      <c r="J22" s="15">
        <f>+J16+J17+J20</f>
        <v>12540</v>
      </c>
      <c r="K22" s="15">
        <f>+K16+K17+K20</f>
        <v>8360</v>
      </c>
      <c r="L22" s="15">
        <f>+L16+L17+L20</f>
        <v>4180</v>
      </c>
      <c r="M22" s="18"/>
      <c r="N22" s="8" t="s">
        <v>43</v>
      </c>
      <c r="O22" s="9">
        <v>2055</v>
      </c>
      <c r="P22" s="9"/>
      <c r="Q22" s="9">
        <v>2055</v>
      </c>
      <c r="S22" s="9">
        <v>2055</v>
      </c>
    </row>
    <row r="23" spans="1:25" x14ac:dyDescent="0.2">
      <c r="A23" s="3"/>
      <c r="B23" s="4"/>
      <c r="C23" s="4"/>
      <c r="D23" s="4"/>
      <c r="E23" s="8"/>
      <c r="F23" s="4"/>
      <c r="G23" s="4"/>
      <c r="H23" s="4"/>
      <c r="J23" s="4"/>
      <c r="K23" s="4"/>
      <c r="L23" s="4"/>
      <c r="M23" s="18"/>
      <c r="N23" s="8" t="s">
        <v>59</v>
      </c>
      <c r="O23" s="28">
        <f>SUM(O20:O22)</f>
        <v>12540</v>
      </c>
      <c r="P23" s="8"/>
      <c r="Q23" s="28">
        <f>SUM(Q20:Q22)</f>
        <v>12540</v>
      </c>
      <c r="S23" s="28">
        <f>SUM(S20:S22)</f>
        <v>12540</v>
      </c>
      <c r="Y23" s="28"/>
    </row>
    <row r="24" spans="1:25" x14ac:dyDescent="0.2">
      <c r="A24" s="5" t="s">
        <v>12</v>
      </c>
      <c r="B24" s="6">
        <f>SUM(B14:B20)</f>
        <v>22146</v>
      </c>
      <c r="C24" s="6">
        <f>SUM(C14:C20)</f>
        <v>14764</v>
      </c>
      <c r="D24" s="6">
        <f>SUM(D14:D20)</f>
        <v>7382</v>
      </c>
      <c r="E24" s="9"/>
      <c r="F24" s="6">
        <f>SUM(F14:F20)</f>
        <v>23577</v>
      </c>
      <c r="G24" s="6">
        <f>SUM(G14:G20)</f>
        <v>15718</v>
      </c>
      <c r="H24" s="6">
        <f>SUM(H14:H20)</f>
        <v>7859</v>
      </c>
      <c r="J24" s="6">
        <f>SUM(J14:J20)</f>
        <v>24252</v>
      </c>
      <c r="K24" s="6">
        <f>SUM(K14:K20)</f>
        <v>16168</v>
      </c>
      <c r="L24" s="6">
        <f>SUM(L14:L20)</f>
        <v>8084</v>
      </c>
      <c r="M24" s="18"/>
    </row>
    <row r="25" spans="1:25" ht="16.149999999999999" customHeight="1" x14ac:dyDescent="0.2">
      <c r="A25" t="s">
        <v>31</v>
      </c>
      <c r="N25" s="9" t="s">
        <v>58</v>
      </c>
      <c r="O25" s="9">
        <f>O18+O20+O21+O22</f>
        <v>24252</v>
      </c>
      <c r="P25" s="9"/>
      <c r="Q25" s="9">
        <f>Q18+Q20+Q21+Q22</f>
        <v>22146</v>
      </c>
      <c r="S25" s="9">
        <f>S18+S20+S21+S22</f>
        <v>19897</v>
      </c>
    </row>
    <row r="26" spans="1:25" x14ac:dyDescent="0.2">
      <c r="A26" t="s">
        <v>26</v>
      </c>
    </row>
    <row r="27" spans="1:25" x14ac:dyDescent="0.2">
      <c r="A27" t="s">
        <v>27</v>
      </c>
    </row>
    <row r="28" spans="1:25" x14ac:dyDescent="0.2">
      <c r="A28" t="s">
        <v>32</v>
      </c>
    </row>
    <row r="29" spans="1:25" ht="15.75" x14ac:dyDescent="0.25">
      <c r="A29" s="39" t="s">
        <v>16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25"/>
      <c r="N29" s="25" t="s">
        <v>60</v>
      </c>
      <c r="O29" s="25"/>
      <c r="P29" s="25"/>
      <c r="Q29" s="25"/>
    </row>
    <row r="30" spans="1:25" ht="15.75" x14ac:dyDescent="0.25">
      <c r="A30" s="16"/>
      <c r="B30" s="37" t="s">
        <v>14</v>
      </c>
      <c r="C30" s="37"/>
      <c r="D30" s="37"/>
      <c r="E30" s="22"/>
      <c r="F30" s="37" t="s">
        <v>25</v>
      </c>
      <c r="G30" s="37"/>
      <c r="H30" s="37"/>
      <c r="I30" s="22"/>
      <c r="J30" s="37" t="s">
        <v>22</v>
      </c>
      <c r="K30" s="37"/>
      <c r="L30" s="37"/>
      <c r="M30" s="22"/>
      <c r="N30" s="37"/>
      <c r="O30" s="37"/>
      <c r="P30" s="37"/>
      <c r="Q30" s="22"/>
    </row>
    <row r="31" spans="1:25" ht="6" customHeight="1" x14ac:dyDescent="0.2"/>
    <row r="32" spans="1:25" x14ac:dyDescent="0.2">
      <c r="A32" s="17" t="s">
        <v>17</v>
      </c>
      <c r="B32" s="40" t="s">
        <v>20</v>
      </c>
      <c r="C32" s="41"/>
      <c r="D32" s="42"/>
      <c r="E32" s="20"/>
      <c r="F32" s="43" t="s">
        <v>18</v>
      </c>
      <c r="G32" s="44"/>
      <c r="H32" s="45"/>
      <c r="J32" s="40" t="s">
        <v>20</v>
      </c>
      <c r="K32" s="41"/>
      <c r="L32" s="42"/>
      <c r="N32" s="36"/>
      <c r="O32" s="36"/>
      <c r="P32" s="36"/>
    </row>
    <row r="33" spans="1:20" x14ac:dyDescent="0.2">
      <c r="A33" s="1" t="s">
        <v>1</v>
      </c>
      <c r="B33" s="1" t="s">
        <v>2</v>
      </c>
      <c r="C33" s="1" t="s">
        <v>3</v>
      </c>
      <c r="D33" s="1" t="s">
        <v>4</v>
      </c>
      <c r="E33" s="20"/>
      <c r="F33" s="1" t="s">
        <v>2</v>
      </c>
      <c r="G33" s="1" t="s">
        <v>3</v>
      </c>
      <c r="H33" s="1" t="s">
        <v>5</v>
      </c>
      <c r="J33" s="1" t="s">
        <v>2</v>
      </c>
      <c r="K33" s="1" t="s">
        <v>3</v>
      </c>
      <c r="L33" s="1" t="s">
        <v>4</v>
      </c>
      <c r="N33" s="20"/>
      <c r="O33" s="20"/>
      <c r="P33" s="20"/>
    </row>
    <row r="34" spans="1:20" x14ac:dyDescent="0.2">
      <c r="A34" s="2"/>
      <c r="B34" s="2"/>
      <c r="C34" s="2"/>
      <c r="D34" s="2"/>
      <c r="E34" s="7"/>
      <c r="F34" s="2"/>
      <c r="G34" s="2"/>
      <c r="H34" s="2"/>
      <c r="J34" s="2"/>
      <c r="K34" s="2"/>
      <c r="L34" s="2"/>
      <c r="N34" s="7"/>
      <c r="O34" s="7"/>
      <c r="P34" s="7"/>
    </row>
    <row r="35" spans="1:20" x14ac:dyDescent="0.2">
      <c r="A35" s="12" t="s">
        <v>6</v>
      </c>
      <c r="B35" s="13">
        <v>17712</v>
      </c>
      <c r="C35" s="13">
        <f>+B35/3*2</f>
        <v>11808</v>
      </c>
      <c r="D35" s="13">
        <f>+B35/3</f>
        <v>5904</v>
      </c>
      <c r="E35" s="8"/>
      <c r="F35" s="13">
        <v>22137</v>
      </c>
      <c r="G35" s="13">
        <f>+F35/3*2</f>
        <v>14758</v>
      </c>
      <c r="H35" s="13">
        <f>+F35/3</f>
        <v>7379</v>
      </c>
      <c r="J35" s="13">
        <v>22137</v>
      </c>
      <c r="K35" s="13">
        <f>+J35/3*2</f>
        <v>14758</v>
      </c>
      <c r="L35" s="13">
        <f>+J35/3</f>
        <v>7379</v>
      </c>
      <c r="N35" s="8" t="s">
        <v>35</v>
      </c>
      <c r="O35" s="13">
        <v>22137</v>
      </c>
      <c r="P35" s="8"/>
      <c r="Q35" s="13">
        <v>17712</v>
      </c>
      <c r="S35">
        <v>13282</v>
      </c>
    </row>
    <row r="36" spans="1:20" x14ac:dyDescent="0.2">
      <c r="A36" s="3" t="s">
        <v>7</v>
      </c>
      <c r="B36" s="4">
        <v>1050</v>
      </c>
      <c r="C36" s="10">
        <f t="shared" ref="C36:C41" si="6">+B36/3*2</f>
        <v>700</v>
      </c>
      <c r="D36" s="10">
        <f t="shared" ref="D36:D41" si="7">+B36/3</f>
        <v>350</v>
      </c>
      <c r="E36" s="8"/>
      <c r="F36" s="10">
        <v>1050</v>
      </c>
      <c r="G36" s="10">
        <f t="shared" ref="G36:G41" si="8">+F36/3*2</f>
        <v>700</v>
      </c>
      <c r="H36" s="10">
        <f t="shared" ref="H36:H41" si="9">+F36/3</f>
        <v>350</v>
      </c>
      <c r="J36" s="4">
        <v>1050</v>
      </c>
      <c r="K36" s="10">
        <f t="shared" ref="K36:K41" si="10">+J36/3*2</f>
        <v>700</v>
      </c>
      <c r="L36" s="10">
        <f t="shared" ref="L36:L41" si="11">+J36/3</f>
        <v>350</v>
      </c>
      <c r="N36" s="8" t="s">
        <v>36</v>
      </c>
      <c r="O36" s="8">
        <v>729</v>
      </c>
      <c r="P36" s="8"/>
      <c r="Q36" s="13">
        <v>537</v>
      </c>
      <c r="R36" s="28">
        <f>SUM(Q35:Q36)</f>
        <v>18249</v>
      </c>
      <c r="S36">
        <v>206</v>
      </c>
      <c r="T36">
        <f>SUM(S35:S36)</f>
        <v>13488</v>
      </c>
    </row>
    <row r="37" spans="1:20" x14ac:dyDescent="0.2">
      <c r="A37" s="12" t="s">
        <v>8</v>
      </c>
      <c r="B37" s="13">
        <v>9360</v>
      </c>
      <c r="C37" s="13">
        <f t="shared" si="6"/>
        <v>6240</v>
      </c>
      <c r="D37" s="13">
        <f t="shared" si="7"/>
        <v>3120</v>
      </c>
      <c r="E37" s="8"/>
      <c r="F37" s="13">
        <v>9360</v>
      </c>
      <c r="G37" s="13">
        <f t="shared" si="8"/>
        <v>6240</v>
      </c>
      <c r="H37" s="13">
        <f t="shared" si="9"/>
        <v>3120</v>
      </c>
      <c r="J37" s="13">
        <v>9360</v>
      </c>
      <c r="K37" s="13">
        <f t="shared" si="10"/>
        <v>6240</v>
      </c>
      <c r="L37" s="13">
        <f t="shared" si="11"/>
        <v>3120</v>
      </c>
      <c r="N37" s="8" t="s">
        <v>7</v>
      </c>
      <c r="O37" s="8">
        <v>1050</v>
      </c>
      <c r="P37" s="8"/>
      <c r="Q37">
        <v>1050</v>
      </c>
      <c r="S37">
        <v>1050</v>
      </c>
    </row>
    <row r="38" spans="1:20" x14ac:dyDescent="0.2">
      <c r="A38" s="11" t="s">
        <v>9</v>
      </c>
      <c r="B38" s="10">
        <v>1125</v>
      </c>
      <c r="C38" s="10">
        <f t="shared" si="6"/>
        <v>750</v>
      </c>
      <c r="D38" s="10">
        <f t="shared" si="7"/>
        <v>375</v>
      </c>
      <c r="E38" s="8"/>
      <c r="F38" s="10">
        <v>1125</v>
      </c>
      <c r="G38" s="10">
        <f t="shared" si="8"/>
        <v>750</v>
      </c>
      <c r="H38" s="10">
        <f t="shared" si="9"/>
        <v>375</v>
      </c>
      <c r="J38" s="10">
        <v>1125</v>
      </c>
      <c r="K38" s="10">
        <f t="shared" si="10"/>
        <v>750</v>
      </c>
      <c r="L38" s="10">
        <f t="shared" si="11"/>
        <v>375</v>
      </c>
      <c r="N38" s="8" t="s">
        <v>37</v>
      </c>
      <c r="O38" s="10">
        <v>354</v>
      </c>
      <c r="P38" s="8"/>
      <c r="Q38" s="10">
        <v>354</v>
      </c>
      <c r="S38" s="10">
        <v>354</v>
      </c>
    </row>
    <row r="39" spans="1:20" x14ac:dyDescent="0.2">
      <c r="A39" s="12" t="s">
        <v>24</v>
      </c>
      <c r="B39" s="13">
        <v>537</v>
      </c>
      <c r="C39" s="13">
        <f t="shared" si="6"/>
        <v>358</v>
      </c>
      <c r="D39" s="13">
        <f t="shared" si="7"/>
        <v>179</v>
      </c>
      <c r="E39" s="8"/>
      <c r="F39" s="13">
        <v>54</v>
      </c>
      <c r="G39" s="13">
        <f t="shared" si="8"/>
        <v>36</v>
      </c>
      <c r="H39" s="13">
        <f t="shared" si="9"/>
        <v>18</v>
      </c>
      <c r="J39" s="13">
        <v>729</v>
      </c>
      <c r="K39" s="13">
        <f t="shared" si="10"/>
        <v>486</v>
      </c>
      <c r="L39" s="13">
        <f t="shared" si="11"/>
        <v>243</v>
      </c>
      <c r="N39" s="8" t="s">
        <v>34</v>
      </c>
      <c r="O39" s="8">
        <f>SUM(O35:O38)</f>
        <v>24270</v>
      </c>
      <c r="P39" s="8"/>
      <c r="Q39" s="28">
        <f>SUM(Q35:Q38)</f>
        <v>19653</v>
      </c>
      <c r="S39" s="28">
        <f>SUM(S35:S38)</f>
        <v>14892</v>
      </c>
    </row>
    <row r="40" spans="1:20" x14ac:dyDescent="0.2">
      <c r="A40" s="11" t="s">
        <v>23</v>
      </c>
      <c r="B40" s="10">
        <v>354</v>
      </c>
      <c r="C40" s="10">
        <f t="shared" si="6"/>
        <v>236</v>
      </c>
      <c r="D40" s="10">
        <f t="shared" si="7"/>
        <v>118</v>
      </c>
      <c r="E40" s="8"/>
      <c r="F40" s="10">
        <v>354</v>
      </c>
      <c r="G40" s="10">
        <f t="shared" si="8"/>
        <v>236</v>
      </c>
      <c r="H40" s="10">
        <f t="shared" si="9"/>
        <v>118</v>
      </c>
      <c r="J40" s="10">
        <v>354</v>
      </c>
      <c r="K40" s="10">
        <f t="shared" si="10"/>
        <v>236</v>
      </c>
      <c r="L40" s="10">
        <f t="shared" si="11"/>
        <v>118</v>
      </c>
      <c r="N40" s="8"/>
      <c r="O40" s="8"/>
      <c r="P40" s="8"/>
    </row>
    <row r="41" spans="1:20" x14ac:dyDescent="0.2">
      <c r="A41" s="12" t="s">
        <v>10</v>
      </c>
      <c r="B41" s="13">
        <v>2055</v>
      </c>
      <c r="C41" s="13">
        <f t="shared" si="6"/>
        <v>1370</v>
      </c>
      <c r="D41" s="13">
        <f t="shared" si="7"/>
        <v>685</v>
      </c>
      <c r="E41" s="8"/>
      <c r="F41" s="13">
        <v>2055</v>
      </c>
      <c r="G41" s="13">
        <f t="shared" si="8"/>
        <v>1370</v>
      </c>
      <c r="H41" s="13">
        <f t="shared" si="9"/>
        <v>685</v>
      </c>
      <c r="J41" s="13">
        <v>2055</v>
      </c>
      <c r="K41" s="13">
        <f t="shared" si="10"/>
        <v>1370</v>
      </c>
      <c r="L41" s="13">
        <f t="shared" si="11"/>
        <v>685</v>
      </c>
      <c r="N41" s="8" t="s">
        <v>8</v>
      </c>
      <c r="O41" s="13">
        <v>9360</v>
      </c>
      <c r="P41" s="8"/>
      <c r="Q41" s="13">
        <v>9360</v>
      </c>
      <c r="S41" s="13">
        <v>9360</v>
      </c>
    </row>
    <row r="42" spans="1:20" x14ac:dyDescent="0.2">
      <c r="A42" s="3"/>
      <c r="B42" s="4"/>
      <c r="C42" s="4"/>
      <c r="D42" s="4"/>
      <c r="E42" s="8"/>
      <c r="F42" s="4"/>
      <c r="G42" s="4"/>
      <c r="H42" s="4"/>
      <c r="J42" s="4"/>
      <c r="K42" s="4"/>
      <c r="L42" s="4"/>
      <c r="N42" s="8" t="s">
        <v>42</v>
      </c>
      <c r="O42" s="10">
        <v>1125</v>
      </c>
      <c r="P42" s="8"/>
      <c r="Q42" s="10">
        <v>1125</v>
      </c>
      <c r="S42" s="10">
        <v>1125</v>
      </c>
    </row>
    <row r="43" spans="1:20" x14ac:dyDescent="0.2">
      <c r="A43" s="14" t="s">
        <v>11</v>
      </c>
      <c r="B43" s="15">
        <f>+B37+B38+B41</f>
        <v>12540</v>
      </c>
      <c r="C43" s="15">
        <f>+C37+C38+C41</f>
        <v>8360</v>
      </c>
      <c r="D43" s="15">
        <f>+D37+D38+D41</f>
        <v>4180</v>
      </c>
      <c r="E43" s="9"/>
      <c r="F43" s="15">
        <f>+F37+F38+F41</f>
        <v>12540</v>
      </c>
      <c r="G43" s="15">
        <f>+G37+G38+G41</f>
        <v>8360</v>
      </c>
      <c r="H43" s="15">
        <f>+H37+H38+H41</f>
        <v>4180</v>
      </c>
      <c r="J43" s="15">
        <f>+J37+J38+J41</f>
        <v>12540</v>
      </c>
      <c r="K43" s="15">
        <f>+K37+K38+K41</f>
        <v>8360</v>
      </c>
      <c r="L43" s="15">
        <f>+L37+L38+L41</f>
        <v>4180</v>
      </c>
      <c r="N43" s="8" t="s">
        <v>43</v>
      </c>
      <c r="O43" s="9">
        <v>2055</v>
      </c>
      <c r="P43" s="9"/>
      <c r="Q43" s="9">
        <v>2055</v>
      </c>
      <c r="S43" s="9">
        <v>2055</v>
      </c>
    </row>
    <row r="44" spans="1:20" x14ac:dyDescent="0.2">
      <c r="A44" s="3"/>
      <c r="B44" s="4"/>
      <c r="C44" s="4"/>
      <c r="D44" s="4"/>
      <c r="E44" s="8"/>
      <c r="F44" s="4"/>
      <c r="G44" s="4"/>
      <c r="H44" s="4"/>
      <c r="J44" s="4"/>
      <c r="K44" s="4"/>
      <c r="L44" s="4"/>
      <c r="N44" s="8" t="s">
        <v>59</v>
      </c>
      <c r="O44" s="8">
        <f>SUM(O41:O43)</f>
        <v>12540</v>
      </c>
      <c r="P44" s="8"/>
      <c r="Q44" s="8">
        <f>SUM(Q41:Q43)</f>
        <v>12540</v>
      </c>
      <c r="S44" s="8">
        <f>SUM(S41:S43)</f>
        <v>12540</v>
      </c>
    </row>
    <row r="45" spans="1:20" x14ac:dyDescent="0.2">
      <c r="A45" s="5" t="s">
        <v>12</v>
      </c>
      <c r="B45" s="6">
        <f>SUM(B35:B41)</f>
        <v>32193</v>
      </c>
      <c r="C45" s="6">
        <f>SUM(C35:C41)</f>
        <v>21462</v>
      </c>
      <c r="D45" s="6">
        <f>SUM(D35:D41)</f>
        <v>10731</v>
      </c>
      <c r="E45" s="9"/>
      <c r="F45" s="6">
        <f>SUM(F35:F41)</f>
        <v>36135</v>
      </c>
      <c r="G45" s="6">
        <f>SUM(G35:G41)</f>
        <v>24090</v>
      </c>
      <c r="H45" s="6">
        <f>SUM(H35:H41)</f>
        <v>12045</v>
      </c>
      <c r="J45" s="6">
        <f>SUM(J35:J41)</f>
        <v>36810</v>
      </c>
      <c r="K45" s="6">
        <f>SUM(K35:K41)</f>
        <v>24540</v>
      </c>
      <c r="L45" s="6">
        <f>SUM(L35:L41)</f>
        <v>12270</v>
      </c>
      <c r="O45" s="9"/>
      <c r="P45" s="9"/>
    </row>
    <row r="46" spans="1:20" ht="15" customHeight="1" x14ac:dyDescent="0.2">
      <c r="A46" t="s">
        <v>33</v>
      </c>
      <c r="N46" s="9" t="s">
        <v>58</v>
      </c>
      <c r="O46" s="28">
        <f>O39+O44</f>
        <v>36810</v>
      </c>
      <c r="Q46" s="28">
        <f>Q39+Q44</f>
        <v>32193</v>
      </c>
      <c r="S46" s="28">
        <f>S39+S44</f>
        <v>27432</v>
      </c>
    </row>
    <row r="47" spans="1:20" x14ac:dyDescent="0.2">
      <c r="A47" t="s">
        <v>26</v>
      </c>
    </row>
    <row r="48" spans="1:20" x14ac:dyDescent="0.2">
      <c r="A48" t="s">
        <v>27</v>
      </c>
      <c r="N48" s="29" t="s">
        <v>57</v>
      </c>
    </row>
    <row r="49" spans="1:23" ht="15" x14ac:dyDescent="0.25">
      <c r="A49" t="s">
        <v>32</v>
      </c>
      <c r="N49" s="30" t="s">
        <v>36</v>
      </c>
      <c r="O49" s="31" t="s">
        <v>44</v>
      </c>
      <c r="P49" s="35" t="s">
        <v>45</v>
      </c>
      <c r="Q49" s="35"/>
      <c r="R49" s="35" t="s">
        <v>46</v>
      </c>
      <c r="S49" s="35"/>
      <c r="T49" s="35" t="s">
        <v>47</v>
      </c>
      <c r="U49" s="35"/>
    </row>
    <row r="50" spans="1:23" x14ac:dyDescent="0.2">
      <c r="N50" s="31" t="s">
        <v>48</v>
      </c>
      <c r="O50" s="32">
        <v>5.75</v>
      </c>
      <c r="P50" s="32">
        <v>6</v>
      </c>
      <c r="Q50" s="32">
        <f>O50*P50</f>
        <v>34.5</v>
      </c>
      <c r="R50" s="32">
        <v>8</v>
      </c>
      <c r="S50" s="32">
        <f t="shared" ref="S50:S55" si="12">O50*R50</f>
        <v>46</v>
      </c>
      <c r="T50" s="32">
        <v>10</v>
      </c>
      <c r="U50" s="32">
        <f t="shared" ref="U50:U55" si="13">O50*T50</f>
        <v>57.5</v>
      </c>
      <c r="V50" s="32">
        <v>12</v>
      </c>
      <c r="W50" s="32">
        <f>O50*V50</f>
        <v>69</v>
      </c>
    </row>
    <row r="51" spans="1:23" x14ac:dyDescent="0.2">
      <c r="N51" s="31" t="s">
        <v>49</v>
      </c>
      <c r="O51" s="32">
        <v>1</v>
      </c>
      <c r="P51" s="32">
        <v>6</v>
      </c>
      <c r="Q51" s="32">
        <f>O51*P51</f>
        <v>6</v>
      </c>
      <c r="R51" s="32">
        <v>8</v>
      </c>
      <c r="S51" s="32">
        <f t="shared" si="12"/>
        <v>8</v>
      </c>
      <c r="T51" s="32">
        <v>10</v>
      </c>
      <c r="U51" s="32">
        <f t="shared" si="13"/>
        <v>10</v>
      </c>
      <c r="V51" s="32">
        <v>12</v>
      </c>
      <c r="W51" s="32">
        <f t="shared" ref="W51:W55" si="14">Q51*V51</f>
        <v>72</v>
      </c>
    </row>
    <row r="52" spans="1:23" ht="15.75" customHeight="1" x14ac:dyDescent="0.2">
      <c r="N52" s="31" t="s">
        <v>50</v>
      </c>
      <c r="O52" s="32">
        <v>5</v>
      </c>
      <c r="P52" s="32">
        <v>1</v>
      </c>
      <c r="Q52" s="32">
        <f>O52*P52</f>
        <v>5</v>
      </c>
      <c r="R52" s="32">
        <v>1</v>
      </c>
      <c r="S52" s="32">
        <f t="shared" si="12"/>
        <v>5</v>
      </c>
      <c r="T52" s="32">
        <v>1</v>
      </c>
      <c r="U52" s="32">
        <f t="shared" si="13"/>
        <v>5</v>
      </c>
      <c r="V52" s="32">
        <v>1</v>
      </c>
      <c r="W52" s="32">
        <f t="shared" si="14"/>
        <v>5</v>
      </c>
    </row>
    <row r="53" spans="1:23" x14ac:dyDescent="0.2">
      <c r="N53" s="31" t="s">
        <v>51</v>
      </c>
      <c r="O53" s="32">
        <v>2.5</v>
      </c>
      <c r="P53" s="32">
        <v>6</v>
      </c>
      <c r="Q53" s="32">
        <f>O53*P53</f>
        <v>15</v>
      </c>
      <c r="R53" s="32">
        <v>8</v>
      </c>
      <c r="S53" s="32">
        <f t="shared" si="12"/>
        <v>20</v>
      </c>
      <c r="T53" s="32">
        <v>10</v>
      </c>
      <c r="U53" s="32">
        <f t="shared" si="13"/>
        <v>25</v>
      </c>
      <c r="V53" s="32">
        <v>12</v>
      </c>
      <c r="W53" s="32">
        <f t="shared" si="14"/>
        <v>180</v>
      </c>
    </row>
    <row r="54" spans="1:23" x14ac:dyDescent="0.2">
      <c r="N54" s="31" t="s">
        <v>52</v>
      </c>
      <c r="O54" s="32">
        <v>8</v>
      </c>
      <c r="P54" s="32">
        <v>1</v>
      </c>
      <c r="Q54" s="32">
        <f>O54*P54</f>
        <v>8</v>
      </c>
      <c r="R54" s="32">
        <v>1</v>
      </c>
      <c r="S54" s="32">
        <f t="shared" si="12"/>
        <v>8</v>
      </c>
      <c r="T54" s="32">
        <v>1</v>
      </c>
      <c r="U54" s="32">
        <f t="shared" si="13"/>
        <v>8</v>
      </c>
      <c r="V54" s="32">
        <v>3</v>
      </c>
      <c r="W54" s="32">
        <f t="shared" si="14"/>
        <v>24</v>
      </c>
    </row>
    <row r="55" spans="1:23" ht="16.149999999999999" customHeight="1" x14ac:dyDescent="0.2">
      <c r="N55" s="31" t="s">
        <v>53</v>
      </c>
      <c r="O55" s="32">
        <v>88</v>
      </c>
      <c r="P55" s="31" t="s">
        <v>54</v>
      </c>
      <c r="Q55" s="32">
        <v>0</v>
      </c>
      <c r="R55" s="32">
        <v>1</v>
      </c>
      <c r="S55" s="32">
        <f t="shared" si="12"/>
        <v>88</v>
      </c>
      <c r="T55" s="32">
        <v>1</v>
      </c>
      <c r="U55" s="32">
        <f t="shared" si="13"/>
        <v>88</v>
      </c>
      <c r="V55" s="32">
        <v>1</v>
      </c>
      <c r="W55" s="32">
        <f t="shared" si="14"/>
        <v>0</v>
      </c>
    </row>
    <row r="56" spans="1:23" x14ac:dyDescent="0.2">
      <c r="N56" s="30" t="s">
        <v>55</v>
      </c>
      <c r="O56" s="30"/>
      <c r="P56" s="30"/>
      <c r="Q56" s="33">
        <f>SUM(Q50:Q55)</f>
        <v>68.5</v>
      </c>
      <c r="R56" s="30"/>
      <c r="S56" s="33">
        <f>SUM(S50:S55)</f>
        <v>175</v>
      </c>
      <c r="T56" s="30"/>
      <c r="U56" s="33">
        <f>SUM(U50:U55)</f>
        <v>193.5</v>
      </c>
      <c r="V56" s="30"/>
      <c r="W56" s="33">
        <f>SUM(W50:W55)</f>
        <v>350</v>
      </c>
    </row>
    <row r="57" spans="1:23" ht="15" x14ac:dyDescent="0.25">
      <c r="N57" s="34" t="s">
        <v>56</v>
      </c>
      <c r="O57" s="34"/>
      <c r="P57" s="34"/>
      <c r="Q57" s="34">
        <f>Q56*3</f>
        <v>205.5</v>
      </c>
      <c r="R57" s="34"/>
      <c r="S57" s="34">
        <f>S56*3</f>
        <v>525</v>
      </c>
      <c r="T57" s="34"/>
      <c r="U57" s="34">
        <f>U56*3</f>
        <v>580.5</v>
      </c>
      <c r="V57" s="34"/>
      <c r="W57" s="34">
        <f>W56*3</f>
        <v>1050</v>
      </c>
    </row>
    <row r="58" spans="1:23" ht="4.1500000000000004" customHeight="1" x14ac:dyDescent="0.2"/>
    <row r="78" ht="4.1500000000000004" customHeight="1" x14ac:dyDescent="0.2"/>
  </sheetData>
  <mergeCells count="26">
    <mergeCell ref="A1:L1"/>
    <mergeCell ref="A2:L2"/>
    <mergeCell ref="B32:D32"/>
    <mergeCell ref="F32:H32"/>
    <mergeCell ref="J32:L32"/>
    <mergeCell ref="N32:P32"/>
    <mergeCell ref="A4:L4"/>
    <mergeCell ref="A5:L5"/>
    <mergeCell ref="A6:L6"/>
    <mergeCell ref="A8:L8"/>
    <mergeCell ref="R49:S49"/>
    <mergeCell ref="T49:U49"/>
    <mergeCell ref="N11:P11"/>
    <mergeCell ref="B9:D9"/>
    <mergeCell ref="F9:H9"/>
    <mergeCell ref="N9:P9"/>
    <mergeCell ref="P49:Q49"/>
    <mergeCell ref="A29:L29"/>
    <mergeCell ref="J9:L9"/>
    <mergeCell ref="B30:D30"/>
    <mergeCell ref="F30:H30"/>
    <mergeCell ref="J30:L30"/>
    <mergeCell ref="B11:D11"/>
    <mergeCell ref="F11:H11"/>
    <mergeCell ref="J11:L11"/>
    <mergeCell ref="N30:P30"/>
  </mergeCells>
  <hyperlinks>
    <hyperlink ref="R49" r:id="rId1"/>
    <hyperlink ref="T49" r:id="rId2"/>
    <hyperlink ref="P49" r:id="rId3"/>
  </hyperlinks>
  <pageMargins left="0" right="0" top="0.25" bottom="0.25" header="0.3" footer="0.3"/>
  <pageSetup scale="9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hallt</dc:creator>
  <cp:lastModifiedBy>Gibbons, Randee</cp:lastModifiedBy>
  <cp:lastPrinted>2016-02-24T17:55:20Z</cp:lastPrinted>
  <dcterms:created xsi:type="dcterms:W3CDTF">2013-02-11T21:05:54Z</dcterms:created>
  <dcterms:modified xsi:type="dcterms:W3CDTF">2016-05-04T20:41:31Z</dcterms:modified>
</cp:coreProperties>
</file>