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165" windowWidth="19575" windowHeight="8070"/>
  </bookViews>
  <sheets>
    <sheet name="Sheet1" sheetId="1" r:id="rId1"/>
    <sheet name="Sheet2" sheetId="2" r:id="rId2"/>
    <sheet name="Sheet3" sheetId="3" r:id="rId3"/>
  </sheets>
  <definedNames>
    <definedName name="_xlnm.Print_Titles" localSheetId="0">Sheet1!$1:$1</definedName>
  </definedNames>
  <calcPr calcId="145621" refMode="R1C1"/>
</workbook>
</file>

<file path=xl/calcChain.xml><?xml version="1.0" encoding="utf-8"?>
<calcChain xmlns="http://schemas.openxmlformats.org/spreadsheetml/2006/main">
  <c r="J2" i="1" l="1"/>
  <c r="J4" i="1"/>
  <c r="J5" i="1"/>
  <c r="J6" i="1"/>
  <c r="J7" i="1"/>
  <c r="J8" i="1"/>
  <c r="J9" i="1"/>
  <c r="J10" i="1"/>
  <c r="J11" i="1"/>
  <c r="J12" i="1"/>
  <c r="J13" i="1"/>
  <c r="J15" i="1"/>
  <c r="J17" i="1"/>
  <c r="J18" i="1"/>
  <c r="J19" i="1"/>
  <c r="J20" i="1"/>
  <c r="E21" i="1"/>
  <c r="F21" i="1"/>
  <c r="G21" i="1"/>
  <c r="H21" i="1"/>
  <c r="I21" i="1"/>
  <c r="J24" i="1"/>
  <c r="J25" i="1"/>
  <c r="J26" i="1"/>
  <c r="J27" i="1"/>
  <c r="E28" i="1"/>
  <c r="F28" i="1"/>
  <c r="G28" i="1"/>
  <c r="H28" i="1"/>
  <c r="I28" i="1"/>
  <c r="J31" i="1"/>
  <c r="J32" i="1"/>
  <c r="J33" i="1"/>
  <c r="J34" i="1"/>
  <c r="E35" i="1"/>
  <c r="F35" i="1"/>
  <c r="G35" i="1"/>
  <c r="H35" i="1"/>
  <c r="I35" i="1"/>
  <c r="E42" i="1"/>
  <c r="F42" i="1"/>
  <c r="H42" i="1"/>
  <c r="I42" i="1"/>
  <c r="I50" i="1" s="1"/>
  <c r="I52" i="1" s="1"/>
  <c r="I53" i="1" s="1"/>
  <c r="J42" i="1"/>
  <c r="J45" i="1"/>
  <c r="J46" i="1"/>
  <c r="J47" i="1"/>
  <c r="E48" i="1"/>
  <c r="F48" i="1"/>
  <c r="G48" i="1"/>
  <c r="H48" i="1"/>
  <c r="H50" i="1" s="1"/>
  <c r="H52" i="1" s="1"/>
  <c r="H53" i="1" s="1"/>
  <c r="E50" i="1"/>
  <c r="E52" i="1" s="1"/>
  <c r="E53" i="1" s="1"/>
  <c r="J54" i="1"/>
  <c r="F50" i="1" l="1"/>
  <c r="F52" i="1" s="1"/>
  <c r="F53" i="1" s="1"/>
  <c r="G50" i="1"/>
  <c r="G52" i="1" s="1"/>
  <c r="G53" i="1" s="1"/>
  <c r="J21" i="1"/>
  <c r="J50" i="1" s="1"/>
  <c r="J52" i="1" s="1"/>
  <c r="J53" i="1" s="1"/>
  <c r="J28" i="1"/>
  <c r="J48" i="1"/>
  <c r="K50" i="1" l="1"/>
</calcChain>
</file>

<file path=xl/sharedStrings.xml><?xml version="1.0" encoding="utf-8"?>
<sst xmlns="http://schemas.openxmlformats.org/spreadsheetml/2006/main" count="160" uniqueCount="104">
  <si>
    <t>Type</t>
  </si>
  <si>
    <t>Name</t>
  </si>
  <si>
    <t>Source</t>
  </si>
  <si>
    <t>Org</t>
  </si>
  <si>
    <t>MES</t>
  </si>
  <si>
    <t>MPA</t>
  </si>
  <si>
    <t>MPA-T</t>
  </si>
  <si>
    <t>MIT</t>
  </si>
  <si>
    <t>M.Ed.</t>
  </si>
  <si>
    <t>Total</t>
  </si>
  <si>
    <t>Comments</t>
  </si>
  <si>
    <t>Foundation/College Acct.</t>
  </si>
  <si>
    <t>Teacher Education Diversity MiT</t>
  </si>
  <si>
    <t>Foundation One-Time Money (determined annually)</t>
  </si>
  <si>
    <t>FY 11 will be last year (due to absence of new donations)? Amount for FY 12 still undetermined. FY 13 $500. FY 14 $500. FY 15 $500. FY 16 $500.</t>
  </si>
  <si>
    <t>Foundation</t>
  </si>
  <si>
    <t>Evergreen Sustainabilty Fellowship (Cargill)</t>
  </si>
  <si>
    <t>Foundation Endowment distribution ($20,254) and Foundation 1X Funds ($6,645)</t>
  </si>
  <si>
    <t>TBD</t>
  </si>
  <si>
    <t xml:space="preserve">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t>
  </si>
  <si>
    <t>Emory Pyle Scholarship</t>
  </si>
  <si>
    <t>New donations have been received - possible continuation for FY12. Needs status update for FY12. $500 awarded to MES in FY 11.  FY 13 -$500. FY 14 - $500. FY 15 - no funding. FY 16 - $500</t>
  </si>
  <si>
    <t>Graduate Fellowship Trust</t>
  </si>
  <si>
    <t>College Endowment Distribution</t>
  </si>
  <si>
    <t>Awarded to an MES and/or MPA Student. Agreed  $2,431 MES/MPA FY 12 (2-17-11). FY 13 - Agreed to split ($6,576 each).  FY 15 - Total $13,349. Assumed split 50:50. (GW: MES 6674 and MPA 6675). FY16 - Total $13,935. Asume 50:50 split.</t>
  </si>
  <si>
    <t>Judge Carol Fuller Graduate Fellowship</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</si>
  <si>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t>
  </si>
  <si>
    <t>Lloyd Colfax Fellowship</t>
  </si>
  <si>
    <t>Annual Fund</t>
  </si>
  <si>
    <t>na</t>
  </si>
  <si>
    <t>Collapsed into TESC Foundation Graduate Awards?? Verify. Award to MIT. Megan to verify (2-17-11). FY 13 No funds available. FY 14 No funds available. FY 15 &amp; FY 16 - No funds available</t>
  </si>
  <si>
    <t>John Walker MPA Fellowship</t>
  </si>
  <si>
    <t>Awarded to a female student in the MPA program. Preference given to a student of color and/or over 30.  FY11, 12, 13, 14, 15- $400, FY 16 - $400.</t>
  </si>
  <si>
    <t>TESC Foundation Grad. Awards</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</si>
  <si>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t>
  </si>
  <si>
    <t>Sara Ann Belizikian Fellowship</t>
  </si>
  <si>
    <t>Endowed</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</si>
  <si>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t>
  </si>
  <si>
    <t>Sarah Ann Belizikian Sustainabilty Fellowship (NEW FY14)</t>
  </si>
  <si>
    <t xml:space="preserve">Foundation Endowment distribution </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</si>
  <si>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t>
  </si>
  <si>
    <t>MES Directors' Fellowship in Sustainabilty</t>
  </si>
  <si>
    <t>Must demonstrate financial need. In  exchange for this financial support, Fellows will work for organizations and engage in meaningful applications of their academic work in the field of sustainability</t>
  </si>
  <si>
    <t>Soule Family Fellowship</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</si>
  <si>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t>
  </si>
  <si>
    <t xml:space="preserve">Hearst Foundation Scholarship </t>
  </si>
  <si>
    <t>Foundation/College Endowed</t>
  </si>
  <si>
    <t>96026/61007</t>
  </si>
  <si>
    <t xml:space="preserve">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t>
  </si>
  <si>
    <t>Alumni Assoc. Grad. Fellowships</t>
  </si>
  <si>
    <t>Restricted (non-endowed)</t>
  </si>
  <si>
    <t xml:space="preserve"> FY 11&amp; 12 total $3000 splir equally. FY 13 - $3k total split equally. FY 14 - $3k total split equally. FY 15 - $3k total split equally. FY 16 - $3k total split equally.</t>
  </si>
  <si>
    <t>MPA Alumni Association</t>
  </si>
  <si>
    <t>Restricted (non-endowed)??</t>
  </si>
  <si>
    <t>New for FY 12? 2-17-11 - Megan needs to establish amount and process for distribtution. FY 13 - $3,063 - allocated btwn MPA General &amp; Tribal. FY 14 - $3,419 - allocated btwn MPA General &amp; Tribal. FY 15 &amp; 16 - No Funds. Fund Raising is needed.</t>
  </si>
  <si>
    <t>MPA Scholarship (New FY14)</t>
  </si>
  <si>
    <t>FY 14 - This is the balance in a recently found account. Can all be spent in in FY14 or leveraged over 2 years. Once spent, account will be closed. FY 15 Account Closed.</t>
  </si>
  <si>
    <t>MPA-Tribal</t>
  </si>
  <si>
    <t>Unrestricted Reserve Fund</t>
  </si>
  <si>
    <t>Offered to a Native American Student in the MPA Tribal Governance Program. FY 13/14/15/16 - no funds.</t>
  </si>
  <si>
    <t>FY 13 - No funds. FY 14 - $2,381. FY 15 - 2,468. FY 16 - 2,638</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</si>
  <si>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</si>
  <si>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</si>
  <si>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</si>
  <si>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</si>
  <si>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</si>
  <si>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</si>
  <si>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Resident Grad Waivers</t>
  </si>
  <si>
    <t>Waivers (Base)</t>
  </si>
  <si>
    <t>Waivers</t>
  </si>
  <si>
    <t>Must target at non-res</t>
  </si>
  <si>
    <t>(at resident rate)</t>
  </si>
  <si>
    <t>MPA (includes tribal)</t>
  </si>
  <si>
    <t>Includes $21,000 for Hyogo</t>
  </si>
  <si>
    <t>Program Suspended</t>
  </si>
  <si>
    <t>Subtotal Resident Waivers (Base)</t>
  </si>
  <si>
    <t>FY 15 Allocation $203K. Decision needed whether additional funding will be available.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</si>
  <si>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</si>
  <si>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</si>
  <si>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</si>
  <si>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</si>
  <si>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</si>
  <si>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</si>
  <si>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</si>
  <si>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</si>
  <si>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</si>
  <si>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</si>
  <si>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</si>
  <si>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</si>
  <si>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</si>
  <si>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</si>
  <si>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</si>
  <si>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 xml:space="preserve">Subtotal 14-15 1X Waivers </t>
  </si>
  <si>
    <t xml:space="preserve">Total Grad 15-16 Financial Aid </t>
  </si>
  <si>
    <t>Equivalent # of (3) quarter packages at resident rate from all sources</t>
  </si>
  <si>
    <t>at 14-15 Grad Resident tuition &amp;  fee rate @ 10 credits (~$8,738) (~$291/credit hour). Need to verify actual for FY 15. Assumptions above are at +5% of AY 14 rates.</t>
  </si>
  <si>
    <t>As % of Targeted Enrollment Levels (in FTE not heads).</t>
  </si>
  <si>
    <t>Assumes GSFTE per class as stated below.</t>
  </si>
  <si>
    <t>Targeted AA FTE (over 2 years)</t>
  </si>
  <si>
    <t>Total Foundation/Waivers for FY 16 = $523,083</t>
  </si>
  <si>
    <t>FY 16 Allocation $200K. Same as FYs 15,14, 13, 12.</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</si>
  <si>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not available</t>
  </si>
  <si>
    <t>FY 12,13,14,15, 16 not available</t>
  </si>
  <si>
    <t>Established 4-28-10. Need to update target for FY16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</si>
</sst>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9" fillId="0" borderId="10" xfId="42" applyNumberFormat="1" applyFont="1" applyBorder="1"/>
    <xf numFmtId="165" fontId="18" fillId="0" borderId="10" xfId="42" applyNumberFormat="1" applyFont="1" applyBorder="1" applyAlignment="1">
      <alignment horizontal="center"/>
    </xf>
    <xf numFmtId="165" fontId="19" fillId="0" borderId="10" xfId="42" applyNumberFormat="1" applyFont="1" applyBorder="1"/>
    <xf numFmtId="164" fontId="19" fillId="0" borderId="10" xfId="0" applyNumberFormat="1" applyFont="1" applyBorder="1"/>
    <xf numFmtId="166" fontId="19" fillId="0" borderId="10" xfId="43" applyNumberFormat="1"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C1" workbookViewId="0">
      <pane xSplit="2" ySplit="1" topLeftCell="E11" activePane="bottomRight" state="frozen"/>
      <selection activeCell="C1" sqref="C1"/>
      <selection pane="topRight" activeCell="E1" sqref="E1"/>
      <selection pane="bottomLeft" activeCell="C2" sqref="C2"/>
      <selection pane="bottomRight" activeCell="F11" sqref="F11"/>
    </sheetView>
  </sheetViews>
  <sheetFormatPr defaultRowHeight="15" x14ac:dyDescent="0.25"/>
  <cols>
    <col min="1" max="1" width="24.28515625" style="3" customWidth="1"/>
    <col min="2" max="2" width="31.7109375" style="4" customWidth="1"/>
    <col min="3" max="3" width="36.7109375" style="4" customWidth="1"/>
    <col min="4" max="4" width="9.140625" style="3"/>
    <col min="5" max="8" width="11.42578125" style="7" bestFit="1" customWidth="1"/>
    <col min="9" max="9" width="9.140625" style="3"/>
    <col min="10" max="10" width="11.42578125" style="7" bestFit="1" customWidth="1"/>
    <col min="11" max="11" width="36.7109375" style="4" customWidth="1"/>
    <col min="12" max="16384" width="9.140625" style="3"/>
  </cols>
  <sheetData>
    <row r="1" spans="1:11" x14ac:dyDescent="0.25">
      <c r="A1" s="1" t="s">
        <v>0</v>
      </c>
      <c r="B1" s="2" t="s">
        <v>1</v>
      </c>
      <c r="C1" s="2" t="s">
        <v>2</v>
      </c>
      <c r="D1" s="1" t="s">
        <v>3</v>
      </c>
      <c r="E1" s="6" t="s">
        <v>4</v>
      </c>
      <c r="F1" s="6" t="s">
        <v>5</v>
      </c>
      <c r="G1" s="6" t="s">
        <v>6</v>
      </c>
      <c r="H1" s="6" t="s">
        <v>7</v>
      </c>
      <c r="I1" s="1" t="s">
        <v>8</v>
      </c>
      <c r="J1" s="6" t="s">
        <v>9</v>
      </c>
      <c r="K1" s="2" t="s">
        <v>10</v>
      </c>
    </row>
    <row r="2" spans="1:11" ht="60" x14ac:dyDescent="0.25">
      <c r="A2" s="3" t="s">
        <v>11</v>
      </c>
      <c r="B2" s="4" t="s">
        <v>12</v>
      </c>
      <c r="C2" s="4" t="s">
        <v>13</v>
      </c>
      <c r="D2" s="3">
        <v>9204</v>
      </c>
      <c r="E2" s="7">
        <v>0</v>
      </c>
      <c r="F2" s="7">
        <v>0</v>
      </c>
      <c r="G2" s="7">
        <v>0</v>
      </c>
      <c r="H2" s="7">
        <v>500</v>
      </c>
      <c r="I2" s="3">
        <v>0</v>
      </c>
      <c r="J2" s="7">
        <f>SUM(E2:I2)</f>
        <v>500</v>
      </c>
      <c r="K2" s="4" t="s">
        <v>14</v>
      </c>
    </row>
    <row r="3" spans="1:11" ht="165" x14ac:dyDescent="0.25">
      <c r="A3" s="3" t="s">
        <v>15</v>
      </c>
      <c r="B3" s="4" t="s">
        <v>16</v>
      </c>
      <c r="C3" s="4" t="s">
        <v>17</v>
      </c>
      <c r="D3" s="3">
        <v>96057</v>
      </c>
      <c r="E3" s="7" t="s">
        <v>18</v>
      </c>
      <c r="F3" s="7" t="s">
        <v>18</v>
      </c>
      <c r="G3" s="7" t="s">
        <v>18</v>
      </c>
      <c r="H3" s="7" t="s">
        <v>18</v>
      </c>
      <c r="I3" s="3">
        <v>0</v>
      </c>
      <c r="J3" s="7">
        <v>26899</v>
      </c>
      <c r="K3" s="4" t="s">
        <v>19</v>
      </c>
    </row>
    <row r="4" spans="1:11" ht="75" x14ac:dyDescent="0.25">
      <c r="A4" s="3" t="s">
        <v>15</v>
      </c>
      <c r="B4" s="4" t="s">
        <v>20</v>
      </c>
      <c r="C4" s="4" t="s">
        <v>13</v>
      </c>
      <c r="D4" s="3">
        <v>9259</v>
      </c>
      <c r="E4" s="7">
        <v>500</v>
      </c>
      <c r="F4" s="7">
        <v>0</v>
      </c>
      <c r="G4" s="7">
        <v>0</v>
      </c>
      <c r="H4" s="7">
        <v>0</v>
      </c>
      <c r="I4" s="3">
        <v>0</v>
      </c>
      <c r="J4" s="7">
        <f t="shared" ref="J4:J20" si="0">SUM(E4:I4)</f>
        <v>500</v>
      </c>
      <c r="K4" s="4" t="s">
        <v>21</v>
      </c>
    </row>
    <row r="5" spans="1:11" ht="105" x14ac:dyDescent="0.25">
      <c r="A5" s="3" t="s">
        <v>15</v>
      </c>
      <c r="B5" s="4" t="s">
        <v>22</v>
      </c>
      <c r="C5" s="4" t="s">
        <v>23</v>
      </c>
      <c r="D5" s="3">
        <v>61003</v>
      </c>
      <c r="E5" s="7">
        <v>6968</v>
      </c>
      <c r="F5" s="7">
        <v>6967</v>
      </c>
      <c r="G5" s="7">
        <v>0</v>
      </c>
      <c r="H5" s="7">
        <v>0</v>
      </c>
      <c r="I5" s="3">
        <v>0</v>
      </c>
      <c r="J5" s="7">
        <f t="shared" si="0"/>
        <v>13935</v>
      </c>
      <c r="K5" s="4" t="s">
        <v>24</v>
      </c>
    </row>
    <row r="6" spans="1:11" ht="195" x14ac:dyDescent="0.25">
      <c r="A6" s="3" t="s">
        <v>15</v>
      </c>
      <c r="B6" s="4" t="s">
        <v>25</v>
      </c>
      <c r="C6" s="4" t="s">
        <v>23</v>
      </c>
      <c r="D6" s="3">
        <v>61005</v>
      </c>
      <c r="E6" s="7">
        <v>0</v>
      </c>
      <c r="F6" s="7">
        <v>1414.5</v>
      </c>
      <c r="G6" s="7">
        <v>0</v>
      </c>
      <c r="H6" s="7">
        <v>1414.5</v>
      </c>
      <c r="I6" s="3">
        <v>0</v>
      </c>
      <c r="J6" s="7">
        <f t="shared" si="0"/>
        <v>2829</v>
      </c>
      <c r="K6" s="4" t="s">
        <v>26</v>
      </c>
    </row>
    <row r="7" spans="1:11" ht="90" x14ac:dyDescent="0.25">
      <c r="A7" s="3" t="s">
        <v>15</v>
      </c>
      <c r="B7" s="4" t="s">
        <v>27</v>
      </c>
      <c r="C7" s="4" t="s">
        <v>28</v>
      </c>
      <c r="D7" s="3" t="s">
        <v>29</v>
      </c>
      <c r="E7" s="7">
        <v>0</v>
      </c>
      <c r="F7" s="7">
        <v>0</v>
      </c>
      <c r="G7" s="7">
        <v>0</v>
      </c>
      <c r="H7" s="7">
        <v>0</v>
      </c>
      <c r="J7" s="7">
        <f t="shared" si="0"/>
        <v>0</v>
      </c>
      <c r="K7" s="4" t="s">
        <v>30</v>
      </c>
    </row>
    <row r="8" spans="1:11" ht="60" x14ac:dyDescent="0.25">
      <c r="A8" s="3" t="s">
        <v>15</v>
      </c>
      <c r="B8" s="4" t="s">
        <v>31</v>
      </c>
      <c r="C8" s="4" t="s">
        <v>13</v>
      </c>
      <c r="D8" s="3">
        <v>9015</v>
      </c>
      <c r="E8" s="7">
        <v>0</v>
      </c>
      <c r="F8" s="7">
        <v>400</v>
      </c>
      <c r="G8" s="7">
        <v>0</v>
      </c>
      <c r="H8" s="7">
        <v>0</v>
      </c>
      <c r="J8" s="7">
        <f t="shared" si="0"/>
        <v>400</v>
      </c>
      <c r="K8" s="4" t="s">
        <v>32</v>
      </c>
    </row>
    <row r="9" spans="1:11" ht="195" x14ac:dyDescent="0.25">
      <c r="A9" s="3" t="s">
        <v>15</v>
      </c>
      <c r="B9" s="4" t="s">
        <v>33</v>
      </c>
      <c r="C9" s="4" t="s">
        <v>13</v>
      </c>
      <c r="D9" s="3">
        <v>9015</v>
      </c>
      <c r="E9" s="7">
        <v>8750</v>
      </c>
      <c r="F9" s="7">
        <v>8750</v>
      </c>
      <c r="G9" s="7">
        <v>0</v>
      </c>
      <c r="H9" s="7">
        <v>8750</v>
      </c>
      <c r="I9" s="3">
        <v>0</v>
      </c>
      <c r="J9" s="7">
        <f t="shared" si="0"/>
        <v>26250</v>
      </c>
      <c r="K9" s="4" t="s">
        <v>34</v>
      </c>
    </row>
    <row r="10" spans="1:11" ht="270" x14ac:dyDescent="0.25">
      <c r="A10" s="3" t="s">
        <v>15</v>
      </c>
      <c r="B10" s="4" t="s">
        <v>35</v>
      </c>
      <c r="C10" s="4" t="s">
        <v>36</v>
      </c>
      <c r="D10" s="3">
        <v>96035</v>
      </c>
      <c r="E10" s="7">
        <v>16637</v>
      </c>
      <c r="F10" s="7">
        <v>0</v>
      </c>
      <c r="G10" s="7">
        <v>0</v>
      </c>
      <c r="H10" s="7">
        <v>0</v>
      </c>
      <c r="J10" s="7">
        <f>SUM(E10:I10)</f>
        <v>16637</v>
      </c>
      <c r="K10" s="4" t="s">
        <v>37</v>
      </c>
    </row>
    <row r="11" spans="1:11" ht="135" x14ac:dyDescent="0.25">
      <c r="A11" s="3" t="s">
        <v>15</v>
      </c>
      <c r="B11" s="4" t="s">
        <v>38</v>
      </c>
      <c r="C11" s="4" t="s">
        <v>39</v>
      </c>
      <c r="D11" s="3">
        <v>96053</v>
      </c>
      <c r="E11" s="7">
        <v>0</v>
      </c>
      <c r="F11" s="7">
        <v>5508</v>
      </c>
      <c r="G11" s="7">
        <v>0</v>
      </c>
      <c r="H11" s="7">
        <v>0</v>
      </c>
      <c r="J11" s="7">
        <f>SUM(E11:I11)</f>
        <v>5508</v>
      </c>
      <c r="K11" s="4" t="s">
        <v>40</v>
      </c>
    </row>
    <row r="12" spans="1:11" ht="90" x14ac:dyDescent="0.25">
      <c r="A12" s="3" t="s">
        <v>15</v>
      </c>
      <c r="B12" s="4" t="s">
        <v>41</v>
      </c>
      <c r="C12" s="4" t="s">
        <v>39</v>
      </c>
      <c r="D12" s="3">
        <v>96085</v>
      </c>
      <c r="E12" s="7">
        <v>1416</v>
      </c>
      <c r="J12" s="7">
        <f>SUM(E12:I12)</f>
        <v>1416</v>
      </c>
      <c r="K12" s="4" t="s">
        <v>42</v>
      </c>
    </row>
    <row r="13" spans="1:11" ht="150" x14ac:dyDescent="0.25">
      <c r="A13" s="3" t="s">
        <v>15</v>
      </c>
      <c r="B13" s="4" t="s">
        <v>43</v>
      </c>
      <c r="C13" s="4" t="s">
        <v>39</v>
      </c>
      <c r="D13" s="3">
        <v>94006</v>
      </c>
      <c r="E13" s="7">
        <v>2149</v>
      </c>
      <c r="F13" s="7">
        <v>0</v>
      </c>
      <c r="G13" s="7">
        <v>0</v>
      </c>
      <c r="H13" s="7">
        <v>0</v>
      </c>
      <c r="I13" s="3">
        <v>0</v>
      </c>
      <c r="J13" s="7">
        <f>SUM(E13:I13)</f>
        <v>2149</v>
      </c>
      <c r="K13" s="4" t="s">
        <v>44</v>
      </c>
    </row>
    <row r="14" spans="1:11" ht="225" x14ac:dyDescent="0.25">
      <c r="A14" s="3" t="s">
        <v>15</v>
      </c>
      <c r="B14" s="4" t="s">
        <v>45</v>
      </c>
      <c r="C14" s="4" t="s">
        <v>46</v>
      </c>
      <c r="D14" s="3" t="s">
        <v>47</v>
      </c>
      <c r="E14" s="7">
        <v>0</v>
      </c>
      <c r="F14" s="7">
        <v>0</v>
      </c>
      <c r="G14" s="7" t="s">
        <v>18</v>
      </c>
      <c r="H14" s="7" t="s">
        <v>18</v>
      </c>
      <c r="J14" s="7">
        <v>17422</v>
      </c>
      <c r="K14" s="4" t="s">
        <v>48</v>
      </c>
    </row>
    <row r="15" spans="1:11" ht="60" x14ac:dyDescent="0.25">
      <c r="A15" s="3" t="s">
        <v>15</v>
      </c>
      <c r="B15" s="4" t="s">
        <v>49</v>
      </c>
      <c r="C15" s="4" t="s">
        <v>50</v>
      </c>
      <c r="D15" s="3">
        <v>57047</v>
      </c>
      <c r="E15" s="7">
        <v>1000</v>
      </c>
      <c r="F15" s="7">
        <v>1000</v>
      </c>
      <c r="G15" s="7">
        <v>0</v>
      </c>
      <c r="H15" s="7">
        <v>1000</v>
      </c>
      <c r="I15" s="3">
        <v>0</v>
      </c>
      <c r="J15" s="7">
        <f t="shared" si="0"/>
        <v>3000</v>
      </c>
      <c r="K15" s="4" t="s">
        <v>51</v>
      </c>
    </row>
    <row r="16" spans="1:11" ht="105" x14ac:dyDescent="0.25">
      <c r="A16" s="3" t="s">
        <v>15</v>
      </c>
      <c r="B16" s="4" t="s">
        <v>52</v>
      </c>
      <c r="C16" s="4" t="s">
        <v>53</v>
      </c>
      <c r="F16" s="7">
        <v>0</v>
      </c>
      <c r="G16" s="7">
        <v>0</v>
      </c>
      <c r="J16" s="7">
        <v>0</v>
      </c>
      <c r="K16" s="4" t="s">
        <v>54</v>
      </c>
    </row>
    <row r="17" spans="1:11" ht="75" x14ac:dyDescent="0.25">
      <c r="A17" s="3" t="s">
        <v>15</v>
      </c>
      <c r="B17" s="4" t="s">
        <v>55</v>
      </c>
      <c r="F17" s="7">
        <v>0</v>
      </c>
      <c r="J17" s="7">
        <f t="shared" si="0"/>
        <v>0</v>
      </c>
      <c r="K17" s="4" t="s">
        <v>56</v>
      </c>
    </row>
    <row r="18" spans="1:11" ht="45" x14ac:dyDescent="0.25">
      <c r="A18" s="3" t="s">
        <v>15</v>
      </c>
      <c r="B18" s="4" t="s">
        <v>57</v>
      </c>
      <c r="C18" s="4" t="s">
        <v>58</v>
      </c>
      <c r="G18" s="7">
        <v>0</v>
      </c>
      <c r="J18" s="7">
        <f t="shared" si="0"/>
        <v>0</v>
      </c>
      <c r="K18" s="4" t="s">
        <v>59</v>
      </c>
    </row>
    <row r="19" spans="1:11" ht="30" x14ac:dyDescent="0.25">
      <c r="A19" s="3" t="s">
        <v>15</v>
      </c>
      <c r="B19" s="4" t="s">
        <v>57</v>
      </c>
      <c r="C19" s="4" t="s">
        <v>36</v>
      </c>
      <c r="G19" s="7">
        <v>2638</v>
      </c>
      <c r="J19" s="7">
        <f t="shared" si="0"/>
        <v>2638</v>
      </c>
      <c r="K19" s="4" t="s">
        <v>60</v>
      </c>
    </row>
    <row r="20" spans="1:11" ht="90" x14ac:dyDescent="0.25">
      <c r="A20" s="3" t="s">
        <v>61</v>
      </c>
      <c r="B20" s="4" t="s">
        <v>62</v>
      </c>
      <c r="C20" s="4" t="s">
        <v>63</v>
      </c>
      <c r="E20" s="7">
        <v>0</v>
      </c>
      <c r="F20" s="7">
        <v>0</v>
      </c>
      <c r="G20" s="7">
        <v>0</v>
      </c>
      <c r="H20" s="7">
        <v>0</v>
      </c>
      <c r="I20" s="3">
        <v>0</v>
      </c>
      <c r="J20" s="7">
        <f t="shared" si="0"/>
        <v>0</v>
      </c>
      <c r="K20" s="4" t="s">
        <v>64</v>
      </c>
    </row>
    <row r="21" spans="1:11" ht="45" x14ac:dyDescent="0.25">
      <c r="B21" s="4" t="s">
        <v>65</v>
      </c>
      <c r="E21" s="7">
        <f t="shared" ref="E21:J21" si="1">SUM(E2:E20)</f>
        <v>37420</v>
      </c>
      <c r="F21" s="7">
        <f t="shared" si="1"/>
        <v>24039.5</v>
      </c>
      <c r="G21" s="7">
        <f t="shared" si="1"/>
        <v>2638</v>
      </c>
      <c r="H21" s="7">
        <f t="shared" si="1"/>
        <v>11664.5</v>
      </c>
      <c r="I21" s="3">
        <f t="shared" si="1"/>
        <v>0</v>
      </c>
      <c r="J21" s="7">
        <f t="shared" si="1"/>
        <v>120083</v>
      </c>
      <c r="K21" s="4" t="s">
        <v>66</v>
      </c>
    </row>
    <row r="23" spans="1:11" x14ac:dyDescent="0.25">
      <c r="A23" s="3" t="s">
        <v>67</v>
      </c>
    </row>
    <row r="24" spans="1:11" x14ac:dyDescent="0.25">
      <c r="A24" s="3" t="s">
        <v>68</v>
      </c>
      <c r="B24" s="4" t="s">
        <v>4</v>
      </c>
      <c r="C24" s="4" t="s">
        <v>69</v>
      </c>
      <c r="E24" s="7">
        <v>75000</v>
      </c>
      <c r="J24" s="7">
        <f>SUM(E24:I24)</f>
        <v>75000</v>
      </c>
      <c r="K24" s="4" t="s">
        <v>70</v>
      </c>
    </row>
    <row r="25" spans="1:11" x14ac:dyDescent="0.25">
      <c r="A25" s="3" t="s">
        <v>71</v>
      </c>
      <c r="B25" s="4" t="s">
        <v>72</v>
      </c>
      <c r="C25" s="4" t="s">
        <v>69</v>
      </c>
      <c r="F25" s="7">
        <v>58000</v>
      </c>
      <c r="J25" s="7">
        <f>SUM(E25:I25)</f>
        <v>58000</v>
      </c>
      <c r="K25" s="4" t="s">
        <v>73</v>
      </c>
    </row>
    <row r="26" spans="1:11" x14ac:dyDescent="0.25">
      <c r="B26" s="4" t="s">
        <v>7</v>
      </c>
      <c r="C26" s="4" t="s">
        <v>69</v>
      </c>
      <c r="H26" s="7">
        <v>70000</v>
      </c>
      <c r="J26" s="7">
        <f>SUM(E26:I26)</f>
        <v>70000</v>
      </c>
    </row>
    <row r="27" spans="1:11" x14ac:dyDescent="0.25">
      <c r="B27" s="4" t="s">
        <v>8</v>
      </c>
      <c r="C27" s="4" t="s">
        <v>69</v>
      </c>
      <c r="I27" s="3">
        <v>0</v>
      </c>
      <c r="J27" s="7">
        <f>SUM(E27:I27)</f>
        <v>0</v>
      </c>
      <c r="K27" s="4" t="s">
        <v>74</v>
      </c>
    </row>
    <row r="28" spans="1:11" ht="45" x14ac:dyDescent="0.25">
      <c r="B28" s="4" t="s">
        <v>75</v>
      </c>
      <c r="E28" s="7">
        <f t="shared" ref="E28:J28" si="2">SUM(E24:E26)</f>
        <v>75000</v>
      </c>
      <c r="F28" s="7">
        <f t="shared" si="2"/>
        <v>58000</v>
      </c>
      <c r="G28" s="7">
        <f t="shared" si="2"/>
        <v>0</v>
      </c>
      <c r="H28" s="7">
        <f t="shared" si="2"/>
        <v>70000</v>
      </c>
      <c r="I28" s="3">
        <f t="shared" si="2"/>
        <v>0</v>
      </c>
      <c r="J28" s="7">
        <f t="shared" si="2"/>
        <v>203000</v>
      </c>
      <c r="K28" s="4" t="s">
        <v>76</v>
      </c>
    </row>
    <row r="30" spans="1:11" x14ac:dyDescent="0.25">
      <c r="A30" s="3" t="s">
        <v>77</v>
      </c>
    </row>
    <row r="31" spans="1:11" x14ac:dyDescent="0.25">
      <c r="A31" s="3" t="s">
        <v>68</v>
      </c>
      <c r="B31" s="4" t="s">
        <v>4</v>
      </c>
      <c r="C31" s="4" t="s">
        <v>78</v>
      </c>
      <c r="E31" s="7" t="s">
        <v>18</v>
      </c>
      <c r="J31" s="7">
        <f>SUM(E31:I31)</f>
        <v>0</v>
      </c>
      <c r="K31" s="4" t="s">
        <v>70</v>
      </c>
    </row>
    <row r="32" spans="1:11" x14ac:dyDescent="0.25">
      <c r="A32" s="3" t="s">
        <v>71</v>
      </c>
      <c r="B32" s="4" t="s">
        <v>72</v>
      </c>
      <c r="C32" s="4" t="s">
        <v>78</v>
      </c>
      <c r="F32" s="7" t="s">
        <v>18</v>
      </c>
      <c r="J32" s="7">
        <f>SUM(E32:I32)</f>
        <v>0</v>
      </c>
      <c r="K32" s="4" t="s">
        <v>73</v>
      </c>
    </row>
    <row r="33" spans="1:11" x14ac:dyDescent="0.25">
      <c r="B33" s="4" t="s">
        <v>7</v>
      </c>
      <c r="C33" s="4" t="s">
        <v>78</v>
      </c>
      <c r="H33" s="7" t="s">
        <v>18</v>
      </c>
      <c r="J33" s="7">
        <f>SUM(E33:I33)</f>
        <v>0</v>
      </c>
    </row>
    <row r="34" spans="1:11" x14ac:dyDescent="0.25">
      <c r="B34" s="4" t="s">
        <v>8</v>
      </c>
      <c r="C34" s="4" t="s">
        <v>78</v>
      </c>
      <c r="I34" s="3">
        <v>0</v>
      </c>
      <c r="J34" s="7">
        <f>SUM(E34:I34)</f>
        <v>0</v>
      </c>
      <c r="K34" s="4" t="s">
        <v>74</v>
      </c>
    </row>
    <row r="35" spans="1:11" ht="30" x14ac:dyDescent="0.25">
      <c r="B35" s="4" t="s">
        <v>75</v>
      </c>
      <c r="E35" s="7">
        <f>SUM(E31:E33)</f>
        <v>0</v>
      </c>
      <c r="F35" s="7">
        <f>SUM(F31:F33)</f>
        <v>0</v>
      </c>
      <c r="G35" s="7">
        <f>SUM(G31:G33)</f>
        <v>0</v>
      </c>
      <c r="H35" s="7">
        <f>SUM(H31:H33)</f>
        <v>0</v>
      </c>
      <c r="I35" s="3">
        <f>SUM(I31:I33)</f>
        <v>0</v>
      </c>
      <c r="J35" s="7">
        <v>200000</v>
      </c>
      <c r="K35" s="4" t="s">
        <v>100</v>
      </c>
    </row>
    <row r="37" spans="1:11" ht="150" x14ac:dyDescent="0.25">
      <c r="A37" s="3" t="s">
        <v>79</v>
      </c>
      <c r="K37" s="4" t="s">
        <v>101</v>
      </c>
    </row>
    <row r="38" spans="1:11" x14ac:dyDescent="0.25">
      <c r="A38" s="3" t="s">
        <v>68</v>
      </c>
      <c r="B38" s="4" t="s">
        <v>80</v>
      </c>
      <c r="C38" s="4" t="s">
        <v>69</v>
      </c>
    </row>
    <row r="39" spans="1:11" x14ac:dyDescent="0.25">
      <c r="A39" s="3" t="s">
        <v>81</v>
      </c>
      <c r="B39" s="4" t="s">
        <v>82</v>
      </c>
      <c r="C39" s="4" t="s">
        <v>69</v>
      </c>
    </row>
    <row r="40" spans="1:11" x14ac:dyDescent="0.25">
      <c r="B40" s="4" t="s">
        <v>83</v>
      </c>
      <c r="C40" s="4" t="s">
        <v>69</v>
      </c>
    </row>
    <row r="41" spans="1:11" x14ac:dyDescent="0.25">
      <c r="B41" s="4" t="s">
        <v>84</v>
      </c>
      <c r="C41" s="4" t="s">
        <v>69</v>
      </c>
    </row>
    <row r="42" spans="1:11" ht="30" x14ac:dyDescent="0.25">
      <c r="B42" s="4" t="s">
        <v>85</v>
      </c>
      <c r="E42" s="7">
        <f>SUM(E38:E41)</f>
        <v>0</v>
      </c>
      <c r="F42" s="7">
        <f>SUM(F38:F41)</f>
        <v>0</v>
      </c>
      <c r="H42" s="7">
        <f>SUM(H38:H41)</f>
        <v>0</v>
      </c>
      <c r="I42" s="3">
        <f>SUM(I38:I41)</f>
        <v>0</v>
      </c>
      <c r="J42" s="7">
        <f>SUM(J38:J41)</f>
        <v>0</v>
      </c>
    </row>
    <row r="44" spans="1:11" x14ac:dyDescent="0.25">
      <c r="A44" s="3" t="s">
        <v>86</v>
      </c>
    </row>
    <row r="45" spans="1:11" x14ac:dyDescent="0.25">
      <c r="A45" s="3" t="s">
        <v>87</v>
      </c>
      <c r="B45" s="4" t="s">
        <v>88</v>
      </c>
      <c r="E45" s="7">
        <v>0</v>
      </c>
      <c r="J45" s="7">
        <f>SUM(E45:H45)</f>
        <v>0</v>
      </c>
    </row>
    <row r="46" spans="1:11" x14ac:dyDescent="0.25">
      <c r="A46" s="3" t="s">
        <v>89</v>
      </c>
      <c r="B46" s="4" t="s">
        <v>90</v>
      </c>
      <c r="F46" s="7">
        <v>0</v>
      </c>
      <c r="J46" s="7">
        <f>SUM(E46:H46)</f>
        <v>0</v>
      </c>
    </row>
    <row r="47" spans="1:11" x14ac:dyDescent="0.25">
      <c r="B47" s="4" t="s">
        <v>91</v>
      </c>
      <c r="H47" s="7">
        <v>0</v>
      </c>
      <c r="J47" s="7">
        <f>SUM(E47:H47)</f>
        <v>0</v>
      </c>
    </row>
    <row r="48" spans="1:11" x14ac:dyDescent="0.25">
      <c r="B48" s="4" t="s">
        <v>92</v>
      </c>
      <c r="E48" s="7">
        <f>SUM(E45:E47)</f>
        <v>0</v>
      </c>
      <c r="F48" s="7">
        <f>SUM(F45:F47)</f>
        <v>0</v>
      </c>
      <c r="G48" s="7">
        <f>SUM(G45:G47)</f>
        <v>0</v>
      </c>
      <c r="H48" s="7">
        <f>SUM(H45:H47)</f>
        <v>0</v>
      </c>
      <c r="J48" s="7">
        <f>SUM(E48:H48)</f>
        <v>0</v>
      </c>
      <c r="K48" s="4" t="s">
        <v>102</v>
      </c>
    </row>
    <row r="50" spans="2:11" x14ac:dyDescent="0.25">
      <c r="B50" s="4" t="s">
        <v>93</v>
      </c>
      <c r="E50" s="7">
        <f>E48+E42+E28+E21</f>
        <v>112420</v>
      </c>
      <c r="F50" s="7">
        <f>F48+F42+F28+F21</f>
        <v>82039.5</v>
      </c>
      <c r="G50" s="7">
        <f>G48+G42+G28+G21</f>
        <v>2638</v>
      </c>
      <c r="H50" s="7">
        <f>H48+H42+H28+H21</f>
        <v>81664.5</v>
      </c>
      <c r="I50" s="3">
        <f>I48+I42+I28+I21</f>
        <v>0</v>
      </c>
      <c r="J50" s="7">
        <f>J48+J35+J42+J28+J21</f>
        <v>523083</v>
      </c>
      <c r="K50" s="4">
        <f>SUM(E50:I50)</f>
        <v>278762</v>
      </c>
    </row>
    <row r="52" spans="2:11" ht="75" x14ac:dyDescent="0.25">
      <c r="B52" s="4" t="s">
        <v>94</v>
      </c>
      <c r="E52" s="5">
        <f>E50/8738</f>
        <v>12.865644312199588</v>
      </c>
      <c r="F52" s="5">
        <f>F50/8738</f>
        <v>9.3888189517051952</v>
      </c>
      <c r="G52" s="5">
        <f>G50/8738</f>
        <v>0.30189974822613869</v>
      </c>
      <c r="H52" s="5">
        <f>H50/8738</f>
        <v>9.3459029526207367</v>
      </c>
      <c r="I52" s="8">
        <f>I50/7573</f>
        <v>0</v>
      </c>
      <c r="J52" s="5">
        <f>J50/8322</f>
        <v>62.855443403028119</v>
      </c>
      <c r="K52" s="4" t="s">
        <v>95</v>
      </c>
    </row>
    <row r="53" spans="2:11" ht="30" x14ac:dyDescent="0.25">
      <c r="B53" s="4" t="s">
        <v>96</v>
      </c>
      <c r="E53" s="9">
        <f>E52/60</f>
        <v>0.21442740520332648</v>
      </c>
      <c r="F53" s="9">
        <f>F52/85</f>
        <v>0.11045669354947288</v>
      </c>
      <c r="G53" s="9">
        <f>G52/25</f>
        <v>1.2075989929045548E-2</v>
      </c>
      <c r="H53" s="9">
        <f>H52/115</f>
        <v>8.1268721327136847E-2</v>
      </c>
      <c r="I53" s="9">
        <f>I52/115</f>
        <v>0</v>
      </c>
      <c r="J53" s="9">
        <f>J52/280</f>
        <v>0.22448372643938613</v>
      </c>
      <c r="K53" s="4" t="s">
        <v>97</v>
      </c>
    </row>
    <row r="54" spans="2:11" ht="30" x14ac:dyDescent="0.25">
      <c r="B54" s="4" t="s">
        <v>98</v>
      </c>
      <c r="E54" s="7">
        <v>60</v>
      </c>
      <c r="F54" s="7">
        <v>85</v>
      </c>
      <c r="G54" s="7">
        <v>20</v>
      </c>
      <c r="H54" s="7">
        <v>115</v>
      </c>
      <c r="I54" s="3">
        <v>0</v>
      </c>
      <c r="J54" s="7">
        <f>SUM(E54:I54)</f>
        <v>280</v>
      </c>
      <c r="K54" s="4" t="s">
        <v>103</v>
      </c>
    </row>
    <row r="56" spans="2:11" ht="30" x14ac:dyDescent="0.25">
      <c r="K56" s="4" t="s">
        <v>99</v>
      </c>
    </row>
  </sheetData>
  <printOptions horizontalCentered="1"/>
  <pageMargins left="0" right="0" top="1" bottom="1" header="0.5" footer="0.5"/>
  <pageSetup scale="65" orientation="landscape" r:id="rId1"/>
  <headerFooter>
    <oddHeader>&amp;C&amp;"Times New Roman,Regular"Summary
Graduate Programs - Waivers &amp; Scholarships
Academic Year 2015-16</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Gibbons, Randee</cp:lastModifiedBy>
  <cp:lastPrinted>2014-10-31T23:59:59Z</cp:lastPrinted>
  <dcterms:created xsi:type="dcterms:W3CDTF">2014-10-31T22:41:39Z</dcterms:created>
  <dcterms:modified xsi:type="dcterms:W3CDTF">2014-12-30T19:18:43Z</dcterms:modified>
</cp:coreProperties>
</file>