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MPA\Course info &amp; schedules\"/>
    </mc:Choice>
  </mc:AlternateContent>
  <bookViews>
    <workbookView xWindow="0" yWindow="0" windowWidth="28800" windowHeight="1230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D13" i="1"/>
  <c r="AB14" i="1" l="1"/>
  <c r="AB13" i="1"/>
  <c r="AA14" i="1"/>
  <c r="Z14" i="1"/>
  <c r="O14" i="1"/>
  <c r="O13" i="1"/>
  <c r="X14" i="1"/>
  <c r="W14" i="1"/>
  <c r="Y14" i="1"/>
  <c r="V14" i="1"/>
  <c r="U14" i="1"/>
  <c r="T14" i="1"/>
  <c r="R14" i="1"/>
  <c r="Q14" i="1"/>
  <c r="S14" i="1"/>
  <c r="P14" i="1"/>
  <c r="N14" i="1"/>
  <c r="L14" i="1"/>
  <c r="K14" i="1"/>
  <c r="M14" i="1"/>
  <c r="J14" i="1"/>
  <c r="I14" i="1"/>
  <c r="H14" i="1"/>
  <c r="I13" i="1"/>
  <c r="F14" i="1"/>
  <c r="E14" i="1"/>
  <c r="C14" i="1"/>
  <c r="B14" i="1"/>
  <c r="G14" i="1"/>
  <c r="B13" i="1"/>
  <c r="C13" i="1"/>
  <c r="G13" i="1"/>
  <c r="F13" i="1"/>
  <c r="E13" i="1"/>
  <c r="J13" i="1"/>
  <c r="H13" i="1"/>
  <c r="M13" i="1"/>
  <c r="P13" i="1"/>
  <c r="L13" i="1"/>
  <c r="K13" i="1"/>
  <c r="N13" i="1"/>
  <c r="S13" i="1"/>
  <c r="R13" i="1"/>
  <c r="Q13" i="1"/>
  <c r="V13" i="1"/>
  <c r="U13" i="1"/>
  <c r="T13" i="1"/>
  <c r="Y13" i="1"/>
  <c r="X13" i="1"/>
  <c r="W13" i="1"/>
  <c r="AA13" i="1"/>
  <c r="Z13" i="1"/>
  <c r="Z9" i="1"/>
  <c r="W9" i="1"/>
  <c r="T9" i="1"/>
  <c r="E9" i="1"/>
  <c r="D8" i="1"/>
  <c r="AB8" i="1"/>
  <c r="AA8" i="1"/>
  <c r="Z8" i="1"/>
  <c r="Y8" i="1"/>
  <c r="X8" i="1"/>
  <c r="W8" i="1"/>
  <c r="V8" i="1"/>
  <c r="U8" i="1"/>
  <c r="T8" i="1"/>
  <c r="S8" i="1"/>
  <c r="R8" i="1"/>
  <c r="Q8" i="1"/>
  <c r="Q9" i="1" s="1"/>
  <c r="P8" i="1"/>
  <c r="O8" i="1"/>
  <c r="N8" i="1"/>
  <c r="N9" i="1" s="1"/>
  <c r="M8" i="1"/>
  <c r="L8" i="1"/>
  <c r="K8" i="1"/>
  <c r="K9" i="1" s="1"/>
  <c r="J8" i="1"/>
  <c r="I8" i="1"/>
  <c r="H8" i="1"/>
  <c r="H9" i="1" s="1"/>
  <c r="G8" i="1"/>
  <c r="F8" i="1"/>
  <c r="E8" i="1"/>
  <c r="C8" i="1"/>
  <c r="B9" i="1" s="1"/>
  <c r="B8" i="1"/>
</calcChain>
</file>

<file path=xl/sharedStrings.xml><?xml version="1.0" encoding="utf-8"?>
<sst xmlns="http://schemas.openxmlformats.org/spreadsheetml/2006/main" count="46" uniqueCount="22">
  <si>
    <t>PNAPP Core 1st Year</t>
  </si>
  <si>
    <t>PNAPP Core 2st Year</t>
  </si>
  <si>
    <t>TG 1st or 2nd Year</t>
  </si>
  <si>
    <t>AY 2018-2019</t>
  </si>
  <si>
    <t>Spring</t>
  </si>
  <si>
    <t>Winter</t>
  </si>
  <si>
    <t>Fall</t>
  </si>
  <si>
    <t>AY 2017-2018</t>
  </si>
  <si>
    <t>AY 2016-2017</t>
  </si>
  <si>
    <t>AY 2015-2016</t>
  </si>
  <si>
    <t>AY 2014-2015</t>
  </si>
  <si>
    <t>AY 2013-2014</t>
  </si>
  <si>
    <t>AY 2012-2013</t>
  </si>
  <si>
    <t>AY 2011-2012</t>
  </si>
  <si>
    <t>AY 2010-2011</t>
  </si>
  <si>
    <t>Average Elective/Concentrations Enrollment</t>
  </si>
  <si>
    <t>Core BIS</t>
  </si>
  <si>
    <t>Number of Electives Offered</t>
  </si>
  <si>
    <t>Average Elective Enrollment (concentrations removed)</t>
  </si>
  <si>
    <t>Number of Concentrations Offered</t>
  </si>
  <si>
    <t>Yearly Average Core BIS</t>
  </si>
  <si>
    <t>NOTES:  View the variation in electives/concentrations enrollments by placing cursor on average electives/concentrations enrollment cell. When concentrations removed, average elective enrollments change (or not).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</si>
</sst>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1" fontId="1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2" borderId="0" xfId="0" applyFont="1" applyFill="1" applyAlignment="1">
      <alignment horizontal="right" wrapText="1"/>
    </xf>
    <xf numFmtId="1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 applyAlignment="1">
      <alignment horizontal="right" wrapText="1"/>
    </xf>
    <xf numFmtId="0" fontId="0" fillId="3" borderId="0" xfId="0" applyFont="1" applyFill="1"/>
    <xf numFmtId="0" fontId="1" fillId="3" borderId="0" xfId="0" applyFont="1" applyFill="1"/>
    <xf numFmtId="0" fontId="1" fillId="4" borderId="0" xfId="0" applyFont="1" applyFill="1" applyAlignment="1">
      <alignment horizontal="right" wrapText="1"/>
    </xf>
    <xf numFmtId="0" fontId="0" fillId="4" borderId="0" xfId="0" applyFill="1"/>
    <xf numFmtId="0" fontId="1" fillId="5" borderId="0" xfId="0" applyFont="1" applyFill="1" applyAlignment="1">
      <alignment horizontal="right" wrapText="1"/>
    </xf>
    <xf numFmtId="0" fontId="0" fillId="5" borderId="0" xfId="0" applyFill="1"/>
    <xf numFmtId="0" fontId="1" fillId="6" borderId="0" xfId="0" applyFont="1" applyFill="1" applyAlignment="1">
      <alignment horizontal="right" wrapText="1"/>
    </xf>
    <xf numFmtId="1" fontId="0" fillId="6" borderId="0" xfId="0" applyNumberFormat="1" applyFill="1"/>
    <xf numFmtId="0" fontId="0" fillId="6" borderId="0" xfId="0" applyFill="1"/>
    <xf numFmtId="0" fontId="1" fillId="7" borderId="0" xfId="0" applyFont="1" applyFill="1" applyAlignment="1">
      <alignment horizontal="right" wrapText="1"/>
    </xf>
    <xf numFmtId="1" fontId="0" fillId="7" borderId="0" xfId="0" applyNumberFormat="1" applyFill="1"/>
    <xf numFmtId="0" fontId="0" fillId="7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6"/>
  <sheetViews>
    <sheetView tabSelected="1" workbookViewId="0">
      <selection activeCell="A17" sqref="A17"/>
    </sheetView>
  </sheetViews>
  <sheetFormatPr defaultColWidth="11" defaultRowHeight="15.75" x14ac:dyDescent="0.25"/>
  <cols>
    <col min="1" max="1" width="32.875" style="5" customWidth="1"/>
    <col min="2" max="2" width="11.5" customWidth="1"/>
  </cols>
  <sheetData>
    <row r="2" spans="1:28" x14ac:dyDescent="0.25">
      <c r="B2" s="24" t="s">
        <v>3</v>
      </c>
      <c r="C2" s="24"/>
      <c r="D2" s="24"/>
      <c r="E2" s="24" t="s">
        <v>7</v>
      </c>
      <c r="F2" s="24"/>
      <c r="G2" s="24"/>
      <c r="H2" s="24" t="s">
        <v>8</v>
      </c>
      <c r="I2" s="24"/>
      <c r="J2" s="24"/>
      <c r="K2" s="24" t="s">
        <v>9</v>
      </c>
      <c r="L2" s="24"/>
      <c r="M2" s="24"/>
      <c r="N2" s="24" t="s">
        <v>10</v>
      </c>
      <c r="O2" s="24"/>
      <c r="P2" s="24"/>
      <c r="Q2" s="24" t="s">
        <v>11</v>
      </c>
      <c r="R2" s="24"/>
      <c r="S2" s="24"/>
      <c r="T2" s="24" t="s">
        <v>12</v>
      </c>
      <c r="U2" s="24"/>
      <c r="V2" s="24"/>
      <c r="W2" s="24" t="s">
        <v>13</v>
      </c>
      <c r="X2" s="24"/>
      <c r="Y2" s="24"/>
      <c r="Z2" s="25" t="s">
        <v>14</v>
      </c>
      <c r="AA2" s="25"/>
      <c r="AB2" s="25"/>
    </row>
    <row r="3" spans="1:28" x14ac:dyDescent="0.25">
      <c r="B3" s="2" t="s">
        <v>6</v>
      </c>
      <c r="C3" s="2" t="s">
        <v>5</v>
      </c>
      <c r="D3" s="2" t="s">
        <v>4</v>
      </c>
      <c r="E3" s="2" t="s">
        <v>6</v>
      </c>
      <c r="F3" s="2" t="s">
        <v>5</v>
      </c>
      <c r="G3" s="2" t="s">
        <v>4</v>
      </c>
      <c r="H3" s="2" t="s">
        <v>6</v>
      </c>
      <c r="I3" s="2" t="s">
        <v>5</v>
      </c>
      <c r="J3" s="2" t="s">
        <v>4</v>
      </c>
      <c r="K3" s="2" t="s">
        <v>6</v>
      </c>
      <c r="L3" s="2" t="s">
        <v>5</v>
      </c>
      <c r="M3" s="2" t="s">
        <v>4</v>
      </c>
      <c r="N3" s="2" t="s">
        <v>6</v>
      </c>
      <c r="O3" s="2" t="s">
        <v>5</v>
      </c>
      <c r="P3" s="2" t="s">
        <v>4</v>
      </c>
      <c r="Q3" s="2" t="s">
        <v>6</v>
      </c>
      <c r="R3" s="2" t="s">
        <v>5</v>
      </c>
      <c r="S3" s="2" t="s">
        <v>4</v>
      </c>
      <c r="T3" s="2" t="s">
        <v>6</v>
      </c>
      <c r="U3" s="2" t="s">
        <v>5</v>
      </c>
      <c r="V3" s="2" t="s">
        <v>4</v>
      </c>
      <c r="W3" s="2" t="s">
        <v>6</v>
      </c>
      <c r="X3" s="2" t="s">
        <v>5</v>
      </c>
      <c r="Y3" s="2" t="s">
        <v>4</v>
      </c>
      <c r="Z3" s="2" t="s">
        <v>6</v>
      </c>
      <c r="AA3" s="2" t="s">
        <v>5</v>
      </c>
      <c r="AB3" s="2" t="s">
        <v>4</v>
      </c>
    </row>
    <row r="4" spans="1:28" x14ac:dyDescent="0.25">
      <c r="A4" s="6" t="s">
        <v>0</v>
      </c>
      <c r="B4" s="3">
        <v>42</v>
      </c>
      <c r="C4">
        <v>38</v>
      </c>
      <c r="D4">
        <v>37</v>
      </c>
      <c r="E4">
        <v>48</v>
      </c>
      <c r="F4">
        <v>47</v>
      </c>
      <c r="G4">
        <v>55</v>
      </c>
      <c r="H4">
        <v>48</v>
      </c>
      <c r="I4">
        <v>47</v>
      </c>
      <c r="J4">
        <v>45</v>
      </c>
      <c r="K4">
        <v>53</v>
      </c>
      <c r="L4">
        <v>52</v>
      </c>
      <c r="M4">
        <v>53</v>
      </c>
      <c r="N4">
        <v>65</v>
      </c>
      <c r="O4">
        <v>61</v>
      </c>
      <c r="P4">
        <v>63</v>
      </c>
      <c r="Q4">
        <v>55</v>
      </c>
      <c r="R4">
        <v>53</v>
      </c>
      <c r="S4">
        <v>50</v>
      </c>
      <c r="T4">
        <v>58</v>
      </c>
      <c r="U4">
        <v>54</v>
      </c>
      <c r="V4">
        <v>53</v>
      </c>
      <c r="W4">
        <v>52</v>
      </c>
      <c r="X4">
        <v>47</v>
      </c>
      <c r="Y4">
        <v>47</v>
      </c>
      <c r="Z4">
        <v>45</v>
      </c>
      <c r="AA4">
        <v>43</v>
      </c>
      <c r="AB4">
        <v>43</v>
      </c>
    </row>
    <row r="5" spans="1:28" x14ac:dyDescent="0.25">
      <c r="A5" s="6" t="s">
        <v>1</v>
      </c>
      <c r="B5" s="3">
        <v>46</v>
      </c>
      <c r="C5">
        <v>47</v>
      </c>
      <c r="D5" s="3">
        <v>50</v>
      </c>
      <c r="E5">
        <v>47</v>
      </c>
      <c r="F5">
        <v>47</v>
      </c>
      <c r="G5">
        <v>47</v>
      </c>
      <c r="H5">
        <v>55</v>
      </c>
      <c r="I5">
        <v>56</v>
      </c>
      <c r="J5">
        <v>51</v>
      </c>
      <c r="K5">
        <v>62</v>
      </c>
      <c r="L5">
        <v>60</v>
      </c>
      <c r="M5">
        <v>64</v>
      </c>
      <c r="N5">
        <v>51</v>
      </c>
      <c r="O5">
        <v>49</v>
      </c>
      <c r="P5">
        <v>50</v>
      </c>
      <c r="Q5">
        <v>48</v>
      </c>
      <c r="R5">
        <v>49</v>
      </c>
      <c r="S5">
        <v>46</v>
      </c>
      <c r="T5">
        <v>48</v>
      </c>
      <c r="U5">
        <v>47</v>
      </c>
      <c r="V5">
        <v>41</v>
      </c>
      <c r="W5">
        <v>41</v>
      </c>
      <c r="X5">
        <v>40</v>
      </c>
      <c r="Y5">
        <v>43</v>
      </c>
      <c r="Z5">
        <v>44</v>
      </c>
      <c r="AA5">
        <v>43</v>
      </c>
      <c r="AB5">
        <v>42</v>
      </c>
    </row>
    <row r="6" spans="1:28" x14ac:dyDescent="0.25">
      <c r="A6" s="6" t="s">
        <v>2</v>
      </c>
      <c r="B6">
        <v>22</v>
      </c>
      <c r="C6">
        <v>21</v>
      </c>
      <c r="D6" s="3">
        <v>20</v>
      </c>
      <c r="E6">
        <v>29</v>
      </c>
      <c r="F6">
        <v>28</v>
      </c>
      <c r="G6">
        <v>28</v>
      </c>
      <c r="H6">
        <v>31</v>
      </c>
      <c r="I6">
        <v>31</v>
      </c>
      <c r="J6">
        <v>29</v>
      </c>
      <c r="K6">
        <v>27</v>
      </c>
      <c r="L6">
        <v>26</v>
      </c>
      <c r="M6">
        <v>28</v>
      </c>
      <c r="N6">
        <v>33</v>
      </c>
      <c r="O6">
        <v>32</v>
      </c>
      <c r="P6">
        <v>30</v>
      </c>
      <c r="Q6">
        <v>20</v>
      </c>
      <c r="R6">
        <v>20</v>
      </c>
      <c r="S6">
        <v>17</v>
      </c>
      <c r="T6">
        <v>23</v>
      </c>
      <c r="U6">
        <v>22</v>
      </c>
      <c r="V6">
        <v>23</v>
      </c>
      <c r="W6">
        <v>22</v>
      </c>
      <c r="X6">
        <v>22</v>
      </c>
      <c r="Y6">
        <v>22</v>
      </c>
      <c r="Z6">
        <v>23</v>
      </c>
      <c r="AA6">
        <v>22</v>
      </c>
      <c r="AB6">
        <v>22</v>
      </c>
    </row>
    <row r="8" spans="1:28" s="13" customFormat="1" x14ac:dyDescent="0.25">
      <c r="A8" s="11" t="s">
        <v>16</v>
      </c>
      <c r="B8" s="12">
        <f>SUM(B4:B7)</f>
        <v>110</v>
      </c>
      <c r="C8" s="12">
        <f t="shared" ref="C8:Q8" si="0">SUM(C4:C7)</f>
        <v>106</v>
      </c>
      <c r="D8" s="12">
        <f t="shared" si="0"/>
        <v>107</v>
      </c>
      <c r="E8" s="12">
        <f t="shared" si="0"/>
        <v>124</v>
      </c>
      <c r="F8" s="12">
        <f t="shared" si="0"/>
        <v>122</v>
      </c>
      <c r="G8" s="12">
        <f t="shared" si="0"/>
        <v>130</v>
      </c>
      <c r="H8" s="12">
        <f t="shared" si="0"/>
        <v>134</v>
      </c>
      <c r="I8" s="12">
        <f t="shared" si="0"/>
        <v>134</v>
      </c>
      <c r="J8" s="12">
        <f t="shared" si="0"/>
        <v>125</v>
      </c>
      <c r="K8" s="12">
        <f t="shared" si="0"/>
        <v>142</v>
      </c>
      <c r="L8" s="12">
        <f t="shared" si="0"/>
        <v>138</v>
      </c>
      <c r="M8" s="12">
        <f t="shared" si="0"/>
        <v>145</v>
      </c>
      <c r="N8" s="12">
        <f t="shared" si="0"/>
        <v>149</v>
      </c>
      <c r="O8" s="12">
        <f t="shared" si="0"/>
        <v>142</v>
      </c>
      <c r="P8" s="12">
        <f t="shared" si="0"/>
        <v>143</v>
      </c>
      <c r="Q8" s="12">
        <f t="shared" si="0"/>
        <v>123</v>
      </c>
      <c r="R8" s="12">
        <f t="shared" ref="R8" si="1">SUM(R4:R7)</f>
        <v>122</v>
      </c>
      <c r="S8" s="12">
        <f t="shared" ref="S8" si="2">SUM(S4:S7)</f>
        <v>113</v>
      </c>
      <c r="T8" s="12">
        <f t="shared" ref="T8" si="3">SUM(T4:T7)</f>
        <v>129</v>
      </c>
      <c r="U8" s="12">
        <f t="shared" ref="U8" si="4">SUM(U4:U7)</f>
        <v>123</v>
      </c>
      <c r="V8" s="12">
        <f t="shared" ref="V8" si="5">SUM(V4:V7)</f>
        <v>117</v>
      </c>
      <c r="W8" s="12">
        <f t="shared" ref="W8" si="6">SUM(W4:W7)</f>
        <v>115</v>
      </c>
      <c r="X8" s="12">
        <f t="shared" ref="X8" si="7">SUM(X4:X7)</f>
        <v>109</v>
      </c>
      <c r="Y8" s="12">
        <f t="shared" ref="Y8" si="8">SUM(Y4:Y7)</f>
        <v>112</v>
      </c>
      <c r="Z8" s="12">
        <f t="shared" ref="Z8" si="9">SUM(Z4:Z7)</f>
        <v>112</v>
      </c>
      <c r="AA8" s="12">
        <f t="shared" ref="AA8" si="10">SUM(AA4:AA7)</f>
        <v>108</v>
      </c>
      <c r="AB8" s="12">
        <f t="shared" ref="AB8" si="11">SUM(AB4:AB7)</f>
        <v>107</v>
      </c>
    </row>
    <row r="9" spans="1:28" s="10" customFormat="1" x14ac:dyDescent="0.25">
      <c r="A9" s="8" t="s">
        <v>20</v>
      </c>
      <c r="B9" s="9">
        <f>AVERAGE(B8:D8)</f>
        <v>107.66666666666667</v>
      </c>
      <c r="E9" s="9">
        <f>AVERAGE(E8:G8)</f>
        <v>125.33333333333333</v>
      </c>
      <c r="H9" s="9">
        <f>AVERAGE(H8:J8)</f>
        <v>131</v>
      </c>
      <c r="K9" s="9">
        <f>AVERAGE(K8:M8)</f>
        <v>141.66666666666666</v>
      </c>
      <c r="N9" s="9">
        <f>AVERAGE(N8:P8)</f>
        <v>144.66666666666666</v>
      </c>
      <c r="Q9" s="9">
        <f>AVERAGE(Q8:S8)</f>
        <v>119.33333333333333</v>
      </c>
      <c r="T9" s="9">
        <f>AVERAGE(T8:V8)</f>
        <v>123</v>
      </c>
      <c r="W9" s="9">
        <f>AVERAGE(W8:Y8)</f>
        <v>112</v>
      </c>
      <c r="Z9" s="9">
        <f>AVERAGE(Z8:AB8)</f>
        <v>109</v>
      </c>
    </row>
    <row r="10" spans="1:28" s="1" customFormat="1" x14ac:dyDescent="0.25">
      <c r="A10" s="7"/>
      <c r="B10" s="4"/>
      <c r="E10" s="4"/>
      <c r="H10" s="4"/>
      <c r="K10" s="4"/>
      <c r="N10" s="4"/>
      <c r="Q10" s="4"/>
      <c r="T10" s="4"/>
      <c r="W10" s="4"/>
      <c r="Z10" s="4"/>
    </row>
    <row r="11" spans="1:28" s="15" customFormat="1" x14ac:dyDescent="0.25">
      <c r="A11" s="14" t="s">
        <v>17</v>
      </c>
      <c r="B11" s="15">
        <v>8</v>
      </c>
      <c r="C11" s="15">
        <v>7</v>
      </c>
      <c r="D11" s="15">
        <v>8</v>
      </c>
      <c r="E11" s="15">
        <v>8</v>
      </c>
      <c r="F11" s="15">
        <v>8</v>
      </c>
      <c r="G11" s="15">
        <v>8</v>
      </c>
      <c r="H11" s="15">
        <v>7</v>
      </c>
      <c r="I11" s="15">
        <v>7</v>
      </c>
      <c r="J11" s="15">
        <v>9</v>
      </c>
      <c r="K11" s="15">
        <v>8</v>
      </c>
      <c r="L11" s="15">
        <v>7</v>
      </c>
      <c r="M11" s="15">
        <v>9</v>
      </c>
      <c r="N11" s="15">
        <v>8</v>
      </c>
      <c r="O11" s="15">
        <v>8</v>
      </c>
      <c r="P11" s="15">
        <v>9</v>
      </c>
      <c r="Q11" s="15">
        <v>7</v>
      </c>
      <c r="R11" s="15">
        <v>7</v>
      </c>
      <c r="S11" s="15">
        <v>6</v>
      </c>
      <c r="T11" s="15">
        <v>9</v>
      </c>
      <c r="U11" s="15">
        <v>8</v>
      </c>
      <c r="V11" s="15">
        <v>7</v>
      </c>
      <c r="W11" s="15">
        <v>7</v>
      </c>
      <c r="X11" s="15">
        <v>6</v>
      </c>
      <c r="Y11" s="15">
        <v>6</v>
      </c>
      <c r="Z11" s="15">
        <v>7</v>
      </c>
      <c r="AA11" s="15">
        <v>7</v>
      </c>
      <c r="AB11" s="15">
        <v>7</v>
      </c>
    </row>
    <row r="12" spans="1:28" s="17" customFormat="1" x14ac:dyDescent="0.25">
      <c r="A12" s="16" t="s">
        <v>19</v>
      </c>
      <c r="B12" s="17">
        <v>2</v>
      </c>
      <c r="C12" s="17">
        <v>2</v>
      </c>
      <c r="D12" s="17">
        <v>1</v>
      </c>
      <c r="E12" s="17">
        <v>2</v>
      </c>
      <c r="F12" s="17">
        <v>2</v>
      </c>
      <c r="G12" s="17">
        <v>0</v>
      </c>
      <c r="H12" s="17">
        <v>2</v>
      </c>
      <c r="I12" s="17">
        <v>2</v>
      </c>
      <c r="J12" s="17">
        <v>1</v>
      </c>
      <c r="K12" s="17">
        <v>2</v>
      </c>
      <c r="L12" s="17">
        <v>2</v>
      </c>
      <c r="M12" s="17">
        <v>0</v>
      </c>
      <c r="N12" s="17">
        <v>2</v>
      </c>
      <c r="O12" s="17">
        <v>2</v>
      </c>
      <c r="P12" s="17">
        <v>1</v>
      </c>
      <c r="Q12" s="17">
        <v>2</v>
      </c>
      <c r="R12" s="17">
        <v>2</v>
      </c>
      <c r="S12" s="17">
        <v>0</v>
      </c>
      <c r="T12" s="17">
        <v>2</v>
      </c>
      <c r="U12" s="17">
        <v>2</v>
      </c>
      <c r="V12" s="17">
        <v>1</v>
      </c>
      <c r="W12" s="17">
        <v>2</v>
      </c>
      <c r="X12" s="17">
        <v>2</v>
      </c>
      <c r="Y12" s="17">
        <v>0</v>
      </c>
      <c r="Z12" s="17">
        <v>2</v>
      </c>
      <c r="AA12" s="17">
        <v>2</v>
      </c>
      <c r="AB12" s="17">
        <v>1</v>
      </c>
    </row>
    <row r="13" spans="1:28" s="20" customFormat="1" ht="31.5" x14ac:dyDescent="0.25">
      <c r="A13" s="18" t="s">
        <v>15</v>
      </c>
      <c r="B13" s="19">
        <f>(22+10+8+13+15+15+26+13+9+14)/10</f>
        <v>14.5</v>
      </c>
      <c r="C13" s="19">
        <f>(16+17+17+19+21+13+12+12+13)/9</f>
        <v>15.555555555555555</v>
      </c>
      <c r="D13" s="19">
        <f>(16+9+13+6+15+20+18+16+21)/9</f>
        <v>14.888888888888889</v>
      </c>
      <c r="E13" s="19">
        <f>(18+36+15+10+8+17+14+16+14+15)/10</f>
        <v>16.3</v>
      </c>
      <c r="F13" s="19">
        <f>(29+20+7+13+15+16+21+7+14+20)/10</f>
        <v>16.2</v>
      </c>
      <c r="G13" s="19">
        <f>(26+24+21+11+15+16+14+19)/8</f>
        <v>18.25</v>
      </c>
      <c r="H13" s="19">
        <f>(11+14+19+7+13+33+6+13)/9</f>
        <v>12.888888888888889</v>
      </c>
      <c r="I13" s="19">
        <f>(11+14+13+15+33+11+11+8+20)/9</f>
        <v>15.111111111111111</v>
      </c>
      <c r="J13" s="19">
        <f>(14+14+10+14+9+12+15+32+20)/10</f>
        <v>14</v>
      </c>
      <c r="K13" s="19">
        <f>(21+26+8+10+10+15+21+17+22+23)/10</f>
        <v>17.3</v>
      </c>
      <c r="L13" s="19">
        <f>(17+17+17+20+17+12+13+20+15)/9</f>
        <v>16.444444444444443</v>
      </c>
      <c r="M13" s="19">
        <f>(9+18+12+15+18+18+12+20+9)/9</f>
        <v>14.555555555555555</v>
      </c>
      <c r="N13" s="19">
        <f>(20+18+15+16+17+34+18+18+18+20)/10</f>
        <v>19.399999999999999</v>
      </c>
      <c r="O13" s="19">
        <f>(20+33+16+13+17+10+19+18+10+15)/10</f>
        <v>17.100000000000001</v>
      </c>
      <c r="P13" s="19">
        <f>(30+11+14+15+16+15+18+17+11+15)/10</f>
        <v>16.2</v>
      </c>
      <c r="Q13" s="19">
        <f>(16+21+21+17+14+16+15+20+15)/9</f>
        <v>17.222222222222221</v>
      </c>
      <c r="R13" s="19">
        <f>(13+20+8+20+11+20+19+16+13)/9</f>
        <v>15.555555555555555</v>
      </c>
      <c r="S13" s="19">
        <f>(17+27+16+16+18+22)/6</f>
        <v>19.333333333333332</v>
      </c>
      <c r="T13" s="19">
        <f>(13+25+5+15+4+15+14+13+13+1+21)/11</f>
        <v>12.636363636363637</v>
      </c>
      <c r="U13" s="20">
        <f>(14+23+3+13+14+9+14+11+15+14)/10</f>
        <v>13</v>
      </c>
      <c r="V13" s="19">
        <f>(23+14+15+19+20+11+14+13)/8</f>
        <v>16.125</v>
      </c>
      <c r="W13" s="19">
        <f>(19+22+8+16+14+14+14+15+15)/9</f>
        <v>15.222222222222221</v>
      </c>
      <c r="X13" s="19">
        <f>(15+26+24+19+15+11+14+15)/8</f>
        <v>17.375</v>
      </c>
      <c r="Y13" s="19">
        <f>(23+14+17+15+23+13)/6</f>
        <v>17.5</v>
      </c>
      <c r="Z13" s="19">
        <f>(19+25+13+15+14+16+18+20+14)/9</f>
        <v>17.111111111111111</v>
      </c>
      <c r="AA13" s="19">
        <f>(8+23+8+14+11+18+20+20+19)/9</f>
        <v>15.666666666666666</v>
      </c>
      <c r="AB13" s="19">
        <f>(21+13+22+15+12+11+13+11)/8</f>
        <v>14.75</v>
      </c>
    </row>
    <row r="14" spans="1:28" s="23" customFormat="1" ht="31.5" x14ac:dyDescent="0.25">
      <c r="A14" s="21" t="s">
        <v>18</v>
      </c>
      <c r="B14" s="22">
        <f>(10+8+13+15+15+13+9+14)/8</f>
        <v>12.125</v>
      </c>
      <c r="C14" s="22">
        <f>(16+17+19+13+12+12+13)/7</f>
        <v>14.571428571428571</v>
      </c>
      <c r="D14" s="22">
        <f>(16+9+13+6+15+20+18+16)/8</f>
        <v>14.125</v>
      </c>
      <c r="E14" s="22">
        <f>(15+10+8+17+14+16+14+15)/8</f>
        <v>13.625</v>
      </c>
      <c r="F14" s="22">
        <f>(7+13+15+16+21+7+14+20)/8</f>
        <v>14.125</v>
      </c>
      <c r="G14" s="22">
        <f>(26+24+21+11+15+16+14+19)/8</f>
        <v>18.25</v>
      </c>
      <c r="H14" s="22">
        <f>(14+19+7+13+6+13)/7</f>
        <v>10.285714285714286</v>
      </c>
      <c r="I14" s="22">
        <f>(14+13+15+11+11+8+20)/7</f>
        <v>13.142857142857142</v>
      </c>
      <c r="J14" s="22">
        <f>(14+14+10+14+9+12+15+20)/9</f>
        <v>12</v>
      </c>
      <c r="K14" s="22">
        <f>(8+10+10+15+21+17+22+23)/8</f>
        <v>15.75</v>
      </c>
      <c r="L14" s="22">
        <f>(17+17+20+17+12+13+15)/7</f>
        <v>15.857142857142858</v>
      </c>
      <c r="M14" s="22">
        <f>(9+18+12+15+18+18+12+20+9)/9</f>
        <v>14.555555555555555</v>
      </c>
      <c r="N14" s="22">
        <f>(20+15+16+17+18+18+18+20)/8</f>
        <v>17.75</v>
      </c>
      <c r="O14" s="22">
        <f>(16+13+17+10+19+18+10+15)/8</f>
        <v>14.75</v>
      </c>
      <c r="P14" s="22">
        <f>(11+14+15+16+15+18+17+11+15)/9</f>
        <v>14.666666666666666</v>
      </c>
      <c r="Q14" s="22">
        <f>(21+17+14+16+15+20+15)/7</f>
        <v>16.857142857142858</v>
      </c>
      <c r="R14" s="22">
        <f>(8+20+11+20+19+16+13)/7</f>
        <v>15.285714285714286</v>
      </c>
      <c r="S14" s="22">
        <f>(17+27+16+16+18+22)/6</f>
        <v>19.333333333333332</v>
      </c>
      <c r="T14" s="22">
        <f>(15+15+4+15+14+13+13+1+21)/9</f>
        <v>12.333333333333334</v>
      </c>
      <c r="U14" s="22">
        <f>(3+13+14+9+14+11+15+14)/8</f>
        <v>11.625</v>
      </c>
      <c r="V14" s="22">
        <f>(14+15+19+20+11+14+13)/7</f>
        <v>15.142857142857142</v>
      </c>
      <c r="W14" s="22">
        <f>(8+16+14+14+14+15+15)/7</f>
        <v>13.714285714285714</v>
      </c>
      <c r="X14" s="22">
        <f>(24+19+15+11+14+15)/6</f>
        <v>16.333333333333332</v>
      </c>
      <c r="Y14" s="22">
        <f>(23+14+17+15+23+13)/6</f>
        <v>17.5</v>
      </c>
      <c r="Z14" s="22">
        <f>(13+15+14+16+18+20+14)/7</f>
        <v>15.714285714285714</v>
      </c>
      <c r="AA14" s="22">
        <f>(8+14+11+18+20+20+19)/7</f>
        <v>15.714285714285714</v>
      </c>
      <c r="AB14" s="22">
        <f>(13+22+15+12+11+13+11)/7</f>
        <v>13.857142857142858</v>
      </c>
    </row>
    <row r="16" spans="1:28" ht="110.25" x14ac:dyDescent="0.25">
      <c r="A16" s="5" t="s">
        <v>21</v>
      </c>
    </row>
  </sheetData>
  <mergeCells count="9">
    <mergeCell ref="T2:V2"/>
    <mergeCell ref="W2:Y2"/>
    <mergeCell ref="Z2:AB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</dc:creator>
  <cp:lastModifiedBy>Craw, Michael</cp:lastModifiedBy>
  <dcterms:created xsi:type="dcterms:W3CDTF">2019-05-28T23:59:20Z</dcterms:created>
  <dcterms:modified xsi:type="dcterms:W3CDTF">2019-11-05T23:36:40Z</dcterms:modified>
</cp:coreProperties>
</file>