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75" yWindow="-45" windowWidth="14850" windowHeight="9870" tabRatio="846" firstSheet="1" activeTab="3"/>
  </bookViews>
  <sheets>
    <sheet name="Sheet1" sheetId="3" r:id="rId1"/>
    <sheet name="MIT enrollment 2010-2013" sheetId="1" r:id="rId2"/>
    <sheet name="FTE distribution by quarter" sheetId="4" r:id="rId3"/>
    <sheet name="MIT retention graduation" sheetId="5" r:id="rId4"/>
    <sheet name="MIT Admissions HX" sheetId="2" r:id="rId5"/>
    <sheet name="MIT enrollment 1998-2009" sheetId="6" r:id="rId6"/>
  </sheets>
  <definedNames>
    <definedName name="_xlnm.Print_Area" localSheetId="5">'MIT enrollment 1998-2009'!$A$1:$M$46</definedName>
    <definedName name="_xlnm.Print_Area" localSheetId="1">'MIT enrollment 2010-2013'!$A$1:$G$58</definedName>
  </definedNames>
  <calcPr calcId="145621"/>
</workbook>
</file>

<file path=xl/calcChain.xml><?xml version="1.0" encoding="utf-8"?>
<calcChain xmlns="http://schemas.openxmlformats.org/spreadsheetml/2006/main">
  <c r="O23" i="5" l="1"/>
  <c r="N32" i="2" l="1"/>
  <c r="N30" i="2"/>
  <c r="N28" i="2"/>
  <c r="N26" i="2"/>
  <c r="N24" i="2"/>
  <c r="M38" i="2"/>
  <c r="M36" i="2"/>
  <c r="M32" i="2"/>
  <c r="M30" i="2"/>
  <c r="M28" i="2"/>
  <c r="M26" i="2"/>
  <c r="M24" i="2"/>
  <c r="M20" i="2"/>
  <c r="M18" i="2"/>
  <c r="M16" i="2"/>
  <c r="M14" i="2"/>
  <c r="M12" i="2"/>
  <c r="P20" i="5"/>
  <c r="Q16" i="5"/>
  <c r="E27" i="4"/>
  <c r="E29" i="4" s="1"/>
  <c r="D25" i="4"/>
  <c r="E57" i="1"/>
  <c r="F51" i="1"/>
  <c r="F49" i="1"/>
  <c r="F47" i="1"/>
  <c r="F45" i="1"/>
  <c r="F43" i="1"/>
  <c r="F36" i="1"/>
  <c r="F14" i="1"/>
  <c r="F9" i="1"/>
  <c r="D27" i="4"/>
  <c r="L38" i="2"/>
  <c r="L36" i="2"/>
  <c r="L32" i="2"/>
  <c r="L30" i="2"/>
  <c r="L28" i="2"/>
  <c r="L26" i="2"/>
  <c r="L24" i="2"/>
  <c r="L20" i="2"/>
  <c r="L18" i="2"/>
  <c r="L16" i="2"/>
  <c r="L14" i="2"/>
  <c r="L12" i="2"/>
  <c r="M5" i="6"/>
  <c r="B9" i="6"/>
  <c r="C9" i="6"/>
  <c r="D9" i="6"/>
  <c r="E9" i="6"/>
  <c r="F9" i="6"/>
  <c r="G9" i="6"/>
  <c r="H9" i="6"/>
  <c r="I9" i="6"/>
  <c r="J9" i="6"/>
  <c r="K9" i="6"/>
  <c r="L9" i="6"/>
  <c r="M9" i="6"/>
  <c r="B19" i="6"/>
  <c r="C19" i="6"/>
  <c r="D19" i="6"/>
  <c r="E19" i="6"/>
  <c r="F19" i="6"/>
  <c r="G19" i="6"/>
  <c r="H19" i="6"/>
  <c r="I19" i="6"/>
  <c r="J19" i="6"/>
  <c r="K19" i="6"/>
  <c r="L19" i="6"/>
  <c r="M19" i="6"/>
  <c r="B20" i="6"/>
  <c r="C20" i="6"/>
  <c r="D20" i="6"/>
  <c r="E20" i="6"/>
  <c r="F20" i="6"/>
  <c r="G20" i="6"/>
  <c r="H20" i="6"/>
  <c r="I20" i="6"/>
  <c r="J20" i="6"/>
  <c r="K20" i="6"/>
  <c r="L20" i="6"/>
  <c r="M20" i="6"/>
  <c r="B26" i="6"/>
  <c r="C26" i="6"/>
  <c r="D26" i="6"/>
  <c r="E26" i="6"/>
  <c r="F26" i="6"/>
  <c r="G26" i="6"/>
  <c r="H26" i="6"/>
  <c r="I26" i="6"/>
  <c r="J26" i="6"/>
  <c r="K26" i="6"/>
  <c r="L26" i="6"/>
  <c r="M26" i="6"/>
  <c r="F32" i="6"/>
  <c r="G32" i="6"/>
  <c r="H32" i="6"/>
  <c r="I32" i="6"/>
  <c r="J32" i="6"/>
  <c r="K32" i="6"/>
  <c r="L32" i="6"/>
  <c r="M32" i="6"/>
  <c r="F36" i="6"/>
  <c r="G36" i="6"/>
  <c r="H36" i="6"/>
  <c r="I36" i="6"/>
  <c r="J36" i="6"/>
  <c r="K36" i="6"/>
  <c r="L36" i="6"/>
  <c r="M36" i="6"/>
  <c r="F38" i="6"/>
  <c r="G38" i="6"/>
  <c r="H38" i="6"/>
  <c r="I38" i="6"/>
  <c r="J38" i="6"/>
  <c r="K38" i="6"/>
  <c r="L38" i="6"/>
  <c r="M38" i="6"/>
  <c r="B45" i="6"/>
  <c r="C45" i="6"/>
  <c r="D45" i="6"/>
  <c r="E45" i="6"/>
  <c r="F45" i="6"/>
  <c r="G45" i="6"/>
  <c r="H45" i="6"/>
  <c r="I45" i="6"/>
  <c r="J45" i="6"/>
  <c r="K45" i="6"/>
  <c r="L45" i="6"/>
  <c r="M45" i="6"/>
  <c r="M23" i="5"/>
  <c r="L23" i="5"/>
  <c r="K23" i="5"/>
  <c r="J23" i="5"/>
  <c r="I23" i="5"/>
  <c r="H23" i="5"/>
  <c r="G23" i="5"/>
  <c r="F23" i="5"/>
  <c r="E23" i="5"/>
  <c r="D23" i="5"/>
  <c r="C23" i="5"/>
  <c r="B23" i="5"/>
  <c r="M20" i="5"/>
  <c r="L20" i="5"/>
  <c r="K20" i="5"/>
  <c r="J20" i="5"/>
  <c r="I20" i="5"/>
  <c r="H20" i="5"/>
  <c r="G20" i="5"/>
  <c r="F20" i="5"/>
  <c r="E20" i="5"/>
  <c r="D20" i="5"/>
  <c r="C20" i="5"/>
  <c r="B20" i="5"/>
  <c r="M16" i="5"/>
  <c r="L16" i="5"/>
  <c r="K16" i="5"/>
  <c r="J16" i="5"/>
  <c r="I16" i="5"/>
  <c r="H16" i="5"/>
  <c r="G16" i="5"/>
  <c r="F16" i="5"/>
  <c r="E16" i="5"/>
  <c r="D16" i="5"/>
  <c r="C16" i="5"/>
  <c r="B16" i="5"/>
  <c r="N23" i="5"/>
  <c r="O20" i="5"/>
  <c r="N20" i="5"/>
  <c r="P16" i="5"/>
  <c r="O16" i="5"/>
  <c r="N16" i="5"/>
  <c r="E51" i="1"/>
  <c r="E49" i="1"/>
  <c r="E47" i="1"/>
  <c r="E45" i="1"/>
  <c r="E43" i="1"/>
  <c r="E36" i="1"/>
  <c r="E14" i="1"/>
  <c r="E9" i="1"/>
  <c r="D51" i="1"/>
  <c r="C51" i="1"/>
  <c r="B51" i="1"/>
  <c r="D14" i="1"/>
  <c r="C14" i="1"/>
  <c r="B14" i="1"/>
  <c r="B34" i="4"/>
  <c r="B36" i="4" s="1"/>
  <c r="D57" i="1"/>
  <c r="D49" i="1"/>
  <c r="D47" i="1"/>
  <c r="D45" i="1"/>
  <c r="D43" i="1"/>
  <c r="D36" i="1"/>
  <c r="D9" i="1"/>
  <c r="C57" i="1"/>
  <c r="B27" i="4"/>
  <c r="F23" i="2"/>
  <c r="G23" i="2"/>
  <c r="H23" i="2"/>
  <c r="F11" i="2"/>
  <c r="G11" i="2"/>
  <c r="H11" i="2"/>
  <c r="J38" i="2"/>
  <c r="J36" i="2"/>
  <c r="J32" i="2"/>
  <c r="J30" i="2"/>
  <c r="J28" i="2"/>
  <c r="J26" i="2"/>
  <c r="J24" i="2"/>
  <c r="J20" i="2"/>
  <c r="J18" i="2"/>
  <c r="J16" i="2"/>
  <c r="J14" i="2"/>
  <c r="J12" i="2"/>
  <c r="C49" i="1"/>
  <c r="C47" i="1"/>
  <c r="C45" i="1"/>
  <c r="C43" i="1"/>
  <c r="C36" i="1"/>
  <c r="C9" i="1"/>
  <c r="B29" i="4"/>
  <c r="B45" i="1"/>
  <c r="B57" i="1"/>
  <c r="B49" i="1"/>
  <c r="B47" i="1"/>
  <c r="B43" i="1"/>
  <c r="B36" i="1"/>
  <c r="B9" i="1"/>
  <c r="B20" i="4"/>
  <c r="B22" i="4" s="1"/>
  <c r="I38" i="2"/>
  <c r="I36" i="2"/>
  <c r="I32" i="2"/>
  <c r="I30" i="2"/>
  <c r="I28" i="2"/>
  <c r="I26" i="2"/>
  <c r="I24" i="2"/>
  <c r="I20" i="2"/>
  <c r="I18" i="2"/>
  <c r="I16" i="2"/>
  <c r="I14" i="2"/>
  <c r="I12" i="2"/>
  <c r="B13" i="4"/>
  <c r="B15" i="4" s="1"/>
  <c r="B6" i="4"/>
  <c r="B8" i="4" s="1"/>
  <c r="G38" i="2"/>
  <c r="G36" i="2"/>
  <c r="G32" i="2"/>
  <c r="G30" i="2"/>
  <c r="G28" i="2"/>
  <c r="G26" i="2"/>
  <c r="G24" i="2"/>
  <c r="G20" i="2"/>
  <c r="G18" i="2"/>
  <c r="G16" i="2"/>
  <c r="G14" i="2"/>
  <c r="G4" i="2"/>
  <c r="G12" i="2"/>
  <c r="B23" i="2"/>
  <c r="C23" i="2"/>
  <c r="D23" i="2"/>
  <c r="E23" i="2"/>
  <c r="B11" i="2"/>
  <c r="C11" i="2"/>
  <c r="D11" i="2"/>
  <c r="E11" i="2"/>
  <c r="A75" i="3"/>
  <c r="H16" i="2"/>
  <c r="H38" i="2"/>
  <c r="H36" i="2"/>
  <c r="H32" i="2"/>
  <c r="H30" i="2"/>
  <c r="H28" i="2"/>
  <c r="H26" i="2"/>
  <c r="H24" i="2"/>
  <c r="H20" i="2"/>
  <c r="H18" i="2"/>
  <c r="H14" i="2"/>
  <c r="H12" i="2"/>
  <c r="B4" i="2"/>
  <c r="C4" i="2"/>
  <c r="D4" i="2"/>
  <c r="E4" i="2"/>
  <c r="F4" i="2"/>
  <c r="K32" i="2"/>
  <c r="K28" i="2"/>
  <c r="F32" i="2"/>
  <c r="E32" i="2"/>
  <c r="D32" i="2"/>
  <c r="C32" i="2"/>
  <c r="B32" i="2"/>
  <c r="F28" i="2"/>
  <c r="E28" i="2"/>
  <c r="D28" i="2"/>
  <c r="C28" i="2"/>
  <c r="B28" i="2"/>
  <c r="F20" i="2"/>
  <c r="E20" i="2"/>
  <c r="D20" i="2"/>
  <c r="C20" i="2"/>
  <c r="B20" i="2"/>
  <c r="K20" i="2"/>
  <c r="K16" i="2"/>
  <c r="F16" i="2"/>
  <c r="E16" i="2"/>
  <c r="D16" i="2"/>
  <c r="C16" i="2"/>
  <c r="B16" i="2"/>
  <c r="F38" i="2"/>
  <c r="F36" i="2"/>
  <c r="F30" i="2"/>
  <c r="F26" i="2"/>
  <c r="F24" i="2"/>
  <c r="F18" i="2"/>
  <c r="F14" i="2"/>
  <c r="F12" i="2"/>
  <c r="E38" i="2"/>
  <c r="E36" i="2"/>
  <c r="E30" i="2"/>
  <c r="E26" i="2"/>
  <c r="E24" i="2"/>
  <c r="E18" i="2"/>
  <c r="E14" i="2"/>
  <c r="E12" i="2"/>
  <c r="K12" i="2"/>
  <c r="B12" i="2"/>
  <c r="C12" i="2"/>
  <c r="D12" i="2"/>
  <c r="K14" i="2"/>
  <c r="B14" i="2"/>
  <c r="C14" i="2"/>
  <c r="D14" i="2"/>
  <c r="K18" i="2"/>
  <c r="B18" i="2"/>
  <c r="C18" i="2"/>
  <c r="D18" i="2"/>
  <c r="K24" i="2"/>
  <c r="B24" i="2"/>
  <c r="C24" i="2"/>
  <c r="D24" i="2"/>
  <c r="K26" i="2"/>
  <c r="B26" i="2"/>
  <c r="C26" i="2"/>
  <c r="D26" i="2"/>
  <c r="K30" i="2"/>
  <c r="B30" i="2"/>
  <c r="C30" i="2"/>
  <c r="D30" i="2"/>
  <c r="K36" i="2"/>
  <c r="B36" i="2"/>
  <c r="C36" i="2"/>
  <c r="D36" i="2"/>
  <c r="K38" i="2"/>
  <c r="B38" i="2"/>
  <c r="C38" i="2"/>
  <c r="D38" i="2"/>
  <c r="I27" i="4" l="1"/>
  <c r="E25" i="4"/>
  <c r="I25" i="4" s="1"/>
  <c r="B47" i="4" s="1"/>
  <c r="D29" i="4" l="1"/>
  <c r="I29" i="4" s="1"/>
  <c r="B41" i="4" s="1"/>
  <c r="B43" i="4" s="1"/>
  <c r="B48" i="4" l="1"/>
  <c r="B49" i="4" s="1"/>
  <c r="B51" i="4" s="1"/>
</calcChain>
</file>

<file path=xl/sharedStrings.xml><?xml version="1.0" encoding="utf-8"?>
<sst xmlns="http://schemas.openxmlformats.org/spreadsheetml/2006/main" count="331" uniqueCount="221">
  <si>
    <t>Male</t>
  </si>
  <si>
    <t>Female</t>
  </si>
  <si>
    <t xml:space="preserve">Fall Quarter </t>
  </si>
  <si>
    <t>Average Age</t>
  </si>
  <si>
    <t>Academic Year</t>
  </si>
  <si>
    <t>TOTAL STUDENT HEADCOUNT</t>
  </si>
  <si>
    <t>Washington Resident</t>
  </si>
  <si>
    <t>Non-resident</t>
  </si>
  <si>
    <t>Regular (degree-seeking)</t>
  </si>
  <si>
    <t>Fall-to-Fall Retention</t>
  </si>
  <si>
    <t>% Female</t>
  </si>
  <si>
    <t>% Students of Color</t>
  </si>
  <si>
    <t>% Washington Resident</t>
  </si>
  <si>
    <t>Retention rate to 2nd fall quarter</t>
  </si>
  <si>
    <t>Masters in Teaching</t>
  </si>
  <si>
    <t># of New MIT retained to 2nd fall qtr</t>
  </si>
  <si>
    <t>Total # of MIT Degrees Awarded*</t>
  </si>
  <si>
    <t>Graduation rate within 2 years</t>
  </si>
  <si>
    <t>*Annual Average FTE includes only state-support FTE (state employee waivers excluded)</t>
  </si>
  <si>
    <t>MIT Annual Average FTE* History</t>
  </si>
  <si>
    <t>Fall Quarter*</t>
  </si>
  <si>
    <t>*Source: updated per PCHEES snapshots</t>
  </si>
  <si>
    <r>
      <t>Target</t>
    </r>
    <r>
      <rPr>
        <sz val="10"/>
        <rFont val="Arial"/>
      </rPr>
      <t xml:space="preserve"> Annual Average FTE</t>
    </r>
  </si>
  <si>
    <t>difference: actual FTE - target FTE</t>
  </si>
  <si>
    <r>
      <t>Actual</t>
    </r>
    <r>
      <rPr>
        <sz val="10"/>
        <rFont val="Arial"/>
      </rPr>
      <t xml:space="preserve"> Annual Average FTE</t>
    </r>
  </si>
  <si>
    <t>Completed Applications</t>
  </si>
  <si>
    <t>Fall 2003</t>
  </si>
  <si>
    <t>Fall 2004</t>
  </si>
  <si>
    <t>Fall 2005</t>
  </si>
  <si>
    <t># completed applications</t>
  </si>
  <si>
    <r>
      <t xml:space="preserve"># completed applications from </t>
    </r>
    <r>
      <rPr>
        <b/>
        <sz val="10"/>
        <rFont val="Arial"/>
        <family val="2"/>
      </rPr>
      <t>students of color*</t>
    </r>
  </si>
  <si>
    <r>
      <t xml:space="preserve"># completed applications from </t>
    </r>
    <r>
      <rPr>
        <b/>
        <sz val="10"/>
        <rFont val="Arial"/>
        <family val="2"/>
      </rPr>
      <t>non-residents**</t>
    </r>
  </si>
  <si>
    <t>Admission</t>
  </si>
  <si>
    <t>% admitted</t>
  </si>
  <si>
    <t># students of color offered admission</t>
  </si>
  <si>
    <r>
      <t>% SOC</t>
    </r>
    <r>
      <rPr>
        <sz val="10"/>
        <rFont val="Arial"/>
      </rPr>
      <t xml:space="preserve"> admitted</t>
    </r>
  </si>
  <si>
    <t>#  non-residents offered admission</t>
  </si>
  <si>
    <r>
      <t>% non-resident</t>
    </r>
    <r>
      <rPr>
        <sz val="10"/>
        <rFont val="Arial"/>
      </rPr>
      <t xml:space="preserve"> admitted</t>
    </r>
  </si>
  <si>
    <t>Enrolled</t>
  </si>
  <si>
    <t>yield from admission</t>
  </si>
  <si>
    <t># students of color enrolled</t>
  </si>
  <si>
    <r>
      <t>SOC</t>
    </r>
    <r>
      <rPr>
        <sz val="10"/>
        <rFont val="Arial"/>
      </rPr>
      <t xml:space="preserve"> yield from admission</t>
    </r>
  </si>
  <si>
    <t>#  non-residents enrolled</t>
  </si>
  <si>
    <r>
      <t xml:space="preserve">non-resident </t>
    </r>
    <r>
      <rPr>
        <sz val="10"/>
        <rFont val="Arial"/>
        <family val="2"/>
      </rPr>
      <t>yield from admission</t>
    </r>
  </si>
  <si>
    <t># regular admission</t>
  </si>
  <si>
    <t># provisional admission</t>
  </si>
  <si>
    <t># conditional admission</t>
  </si>
  <si>
    <t># Evergreen graduates</t>
  </si>
  <si>
    <t>% Evergreen graduates</t>
  </si>
  <si>
    <t>Fall 2006</t>
  </si>
  <si>
    <t>Fall 2007</t>
  </si>
  <si>
    <t># of New MIT who earned degree within 2 yrs</t>
  </si>
  <si>
    <t>Low Income</t>
  </si>
  <si>
    <t>(per FAFSA or application)</t>
  </si>
  <si>
    <t>Disability (reported)</t>
  </si>
  <si>
    <r>
      <t xml:space="preserve"># completed applications from </t>
    </r>
    <r>
      <rPr>
        <b/>
        <sz val="10"/>
        <rFont val="Arial"/>
        <family val="2"/>
      </rPr>
      <t>WA residents</t>
    </r>
  </si>
  <si>
    <r>
      <t xml:space="preserve"># completed applications from </t>
    </r>
    <r>
      <rPr>
        <b/>
        <sz val="10"/>
        <rFont val="Arial"/>
        <family val="2"/>
      </rPr>
      <t>contested residency</t>
    </r>
  </si>
  <si>
    <t>Total # offered admission</t>
  </si>
  <si>
    <t>#  WA residents offered admission</t>
  </si>
  <si>
    <r>
      <t>% WA resident</t>
    </r>
    <r>
      <rPr>
        <sz val="10"/>
        <rFont val="Arial"/>
      </rPr>
      <t xml:space="preserve"> admitted</t>
    </r>
  </si>
  <si>
    <t>#  contested res offered admission</t>
  </si>
  <si>
    <r>
      <t xml:space="preserve">% contested residents </t>
    </r>
    <r>
      <rPr>
        <sz val="10"/>
        <rFont val="Arial"/>
      </rPr>
      <t>admitted</t>
    </r>
  </si>
  <si>
    <t>Total New MIT # enrolled</t>
  </si>
  <si>
    <t>#  WA residents enrolled</t>
  </si>
  <si>
    <r>
      <t xml:space="preserve">WA resident </t>
    </r>
    <r>
      <rPr>
        <sz val="10"/>
        <rFont val="Arial"/>
        <family val="2"/>
      </rPr>
      <t>yield from admission</t>
    </r>
  </si>
  <si>
    <t>#  contested res enrolled</t>
  </si>
  <si>
    <r>
      <t xml:space="preserve">contested res </t>
    </r>
    <r>
      <rPr>
        <sz val="10"/>
        <rFont val="Arial"/>
        <family val="2"/>
      </rPr>
      <t>yield from admission</t>
    </r>
  </si>
  <si>
    <t xml:space="preserve">**Non-residents include non-residents and international applicants. </t>
  </si>
  <si>
    <t>annave</t>
  </si>
  <si>
    <t>target</t>
  </si>
  <si>
    <t>difference</t>
  </si>
  <si>
    <t># of New Degree-seeking MIT Students</t>
  </si>
  <si>
    <t>Graduation Rate for New MIT Students</t>
  </si>
  <si>
    <r>
      <t>(</t>
    </r>
    <r>
      <rPr>
        <b/>
        <sz val="10"/>
        <rFont val="Arial"/>
      </rPr>
      <t>≤</t>
    </r>
    <r>
      <rPr>
        <b/>
        <sz val="10"/>
        <rFont val="Arial"/>
        <family val="2"/>
      </rPr>
      <t xml:space="preserve"> 150% of federal poverty level)</t>
    </r>
  </si>
  <si>
    <t>Fall 2008</t>
  </si>
  <si>
    <t>SOC average yield</t>
  </si>
  <si>
    <t>WA-Res average yield</t>
  </si>
  <si>
    <t>Non-Res average yield</t>
  </si>
  <si>
    <t>Average yield rate</t>
  </si>
  <si>
    <t>Contested-res ave. yield</t>
  </si>
  <si>
    <t>*Students of Color in this presentation include African-American, Asian, Pacific Islander,</t>
  </si>
  <si>
    <t>Fall08</t>
  </si>
  <si>
    <t>wint 09</t>
  </si>
  <si>
    <t>spr 09</t>
  </si>
  <si>
    <t>First Generation baccalureate</t>
  </si>
  <si>
    <t>Total Graduation rate (cumulative)</t>
  </si>
  <si>
    <t># of New MIT who earned degrees to date*</t>
  </si>
  <si>
    <t>Asian</t>
  </si>
  <si>
    <t>Hispanic/Latino</t>
  </si>
  <si>
    <t>TOTAL_Statesupp_credits</t>
  </si>
  <si>
    <t>Degree by summer 12</t>
  </si>
  <si>
    <t>Fall 2009</t>
  </si>
  <si>
    <t>Fall09</t>
  </si>
  <si>
    <t>wint 10</t>
  </si>
  <si>
    <t>spr 10</t>
  </si>
  <si>
    <t>5-year weighted average</t>
  </si>
  <si>
    <t>Fall 2010</t>
  </si>
  <si>
    <t>Fall10</t>
  </si>
  <si>
    <t>10-11</t>
  </si>
  <si>
    <t>F10-F11</t>
  </si>
  <si>
    <t>MIT FTE by quarter</t>
  </si>
  <si>
    <t>F11</t>
  </si>
  <si>
    <t>W12</t>
  </si>
  <si>
    <t>S12</t>
  </si>
  <si>
    <t>F11-F12</t>
  </si>
  <si>
    <t>Degree by summer 13</t>
  </si>
  <si>
    <t>11-12</t>
  </si>
  <si>
    <t>Fall 2011</t>
  </si>
  <si>
    <t>Below Federal Poverty Level</t>
  </si>
  <si>
    <t>weighted ave: f to w dropoff</t>
  </si>
  <si>
    <t>weighted ave: f to s dropoff</t>
  </si>
  <si>
    <t>wint 11</t>
  </si>
  <si>
    <t>spr 11</t>
  </si>
  <si>
    <t>based on 3yr average FTE drop-off from fall quarter</t>
  </si>
  <si>
    <t>estimated FTE for winter and spring is projected</t>
  </si>
  <si>
    <t>Fall 2012</t>
  </si>
  <si>
    <t>Tacoma</t>
  </si>
  <si>
    <t>F12</t>
  </si>
  <si>
    <t>W13</t>
  </si>
  <si>
    <t>S13</t>
  </si>
  <si>
    <t>Veterans</t>
  </si>
  <si>
    <t>12-13</t>
  </si>
  <si>
    <t>Students of Color</t>
  </si>
  <si>
    <t>Not Indicated</t>
  </si>
  <si>
    <t>White, Non-Hispanic, 
Not Multi-racial</t>
  </si>
  <si>
    <t>Black/African-American</t>
  </si>
  <si>
    <t>Pacific Islander/Native Hawaiian</t>
  </si>
  <si>
    <t>White/Caucasian</t>
  </si>
  <si>
    <t>F12-F13</t>
  </si>
  <si>
    <t>Race Summary</t>
  </si>
  <si>
    <t>Hispanic/Latino, of any race</t>
  </si>
  <si>
    <t>Black, Non-hispanic</t>
  </si>
  <si>
    <t>Asian, Non-hispanic</t>
  </si>
  <si>
    <t>Pacific Islander/Native Hawaiian, Non-hispanic</t>
  </si>
  <si>
    <t>American Indian/Alaskan Native, Non-hispanic</t>
  </si>
  <si>
    <t>White/Caucasian, Non-hispanic</t>
  </si>
  <si>
    <t>Multiracial, Non-hispanic</t>
  </si>
  <si>
    <t>Unknown</t>
  </si>
  <si>
    <t>American Indian/Alaskan Native</t>
  </si>
  <si>
    <t>v2. Racial Ethnic Subcategories presented below are mutually exclusive.  Students are rolled into a single category.</t>
  </si>
  <si>
    <r>
      <t xml:space="preserve">v3. Racial Ethnic Subcategories presented below are </t>
    </r>
    <r>
      <rPr>
        <b/>
        <u/>
        <sz val="10"/>
        <color indexed="8"/>
        <rFont val="Arial"/>
        <family val="2"/>
      </rPr>
      <t>NOT</t>
    </r>
    <r>
      <rPr>
        <b/>
        <sz val="10"/>
        <color indexed="8"/>
        <rFont val="Arial"/>
        <family val="2"/>
      </rPr>
      <t xml:space="preserve"> mutually exclusive.  Students can identify in more than one category.</t>
    </r>
  </si>
  <si>
    <t>Native American/Alaskan Native, Hispanic/Latino students, and (begin.2012) also Multi-racial students.</t>
  </si>
  <si>
    <t>Special (non-matriculated)</t>
  </si>
  <si>
    <t>Retention and Graduation</t>
  </si>
  <si>
    <t>98-99</t>
  </si>
  <si>
    <t>99-00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</si>
  <si>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</si>
  <si>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</si>
  <si>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</si>
  <si>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</si>
  <si>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</si>
  <si>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</si>
  <si>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</si>
  <si>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</si>
  <si>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</si>
  <si>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</si>
  <si>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TOTAL MIT Degrees Awarded</t>
  </si>
  <si>
    <t>Admission, Retention, and Graduation of Entering Student Cohorts Fall 2002-Fall 2013</t>
  </si>
  <si>
    <t>F13-F14</t>
  </si>
  <si>
    <t>13-14</t>
  </si>
  <si>
    <t>F98-F99</t>
  </si>
  <si>
    <t>F99-F00</t>
  </si>
  <si>
    <t>F00-F01</t>
  </si>
  <si>
    <t>F01-F02</t>
  </si>
  <si>
    <t>F02-F03</t>
  </si>
  <si>
    <t>F03-F04</t>
  </si>
  <si>
    <t>F04-F05</t>
  </si>
  <si>
    <t>F05-F06</t>
  </si>
  <si>
    <t>F06-F07</t>
  </si>
  <si>
    <t>F07-F08</t>
  </si>
  <si>
    <t>F08-F09</t>
  </si>
  <si>
    <t>F09-F10</t>
  </si>
  <si>
    <t>Degree by summer 00</t>
  </si>
  <si>
    <t>Degree by summer 01</t>
  </si>
  <si>
    <t>Degree by summer 02</t>
  </si>
  <si>
    <t>Degree by summer 03</t>
  </si>
  <si>
    <t>Degree by summer 04</t>
  </si>
  <si>
    <t>Degree by summer 05</t>
  </si>
  <si>
    <t>Degree by summer 06</t>
  </si>
  <si>
    <t>Degree by summer 07</t>
  </si>
  <si>
    <t>Degree by summer 08</t>
  </si>
  <si>
    <t>Degree by summer 09</t>
  </si>
  <si>
    <t>Degree by summer 10</t>
  </si>
  <si>
    <t>Degree by summer 11</t>
  </si>
  <si>
    <t>African-American</t>
  </si>
  <si>
    <t>Asian/Pacific Islander</t>
  </si>
  <si>
    <t>Pacific Islander</t>
  </si>
  <si>
    <t>Native American/Alaskan Native</t>
  </si>
  <si>
    <t>White</t>
  </si>
  <si>
    <t>Not Indicated/Other</t>
  </si>
  <si>
    <t>SUBTOTAL STUDENTS OF COLOR</t>
  </si>
  <si>
    <t>Student FTE History</t>
  </si>
  <si>
    <r>
      <t>Actual</t>
    </r>
    <r>
      <rPr>
        <sz val="11"/>
        <rFont val="Arial"/>
        <family val="2"/>
      </rPr>
      <t xml:space="preserve"> Annual Average FTE</t>
    </r>
  </si>
  <si>
    <t>Fall 2013</t>
  </si>
  <si>
    <t>*** in fall 2013, began using conditional ind from PCHEES which captures substantially fewer who are ultimately conditional by 10th day than admission file did.</t>
  </si>
  <si>
    <t>% conditional/provisional***</t>
  </si>
  <si>
    <t>fall</t>
  </si>
  <si>
    <t>winter</t>
  </si>
  <si>
    <t>spring</t>
  </si>
  <si>
    <t>weighted ave: w to s dropoff</t>
  </si>
  <si>
    <t>F13</t>
  </si>
  <si>
    <t>W14</t>
  </si>
  <si>
    <t>S14</t>
  </si>
  <si>
    <t>estim.</t>
  </si>
  <si>
    <t>Degree by summer 14</t>
  </si>
  <si>
    <t>Degree by summer 15</t>
  </si>
  <si>
    <t>Demographics of Enrolled Students Fall Quarters 2010 to 2014</t>
  </si>
  <si>
    <t>14-15</t>
  </si>
  <si>
    <t>F14</t>
  </si>
  <si>
    <t>W15</t>
  </si>
  <si>
    <t>S15</t>
  </si>
  <si>
    <t>estimate updated for 14-15</t>
  </si>
  <si>
    <t>F14-F15</t>
  </si>
  <si>
    <t>Degree by summer 16</t>
  </si>
  <si>
    <t>Fall 2014</t>
  </si>
  <si>
    <t>MIT graduate program admissions 2003-2014</t>
  </si>
  <si>
    <t>projected: 109.0</t>
  </si>
  <si>
    <t>proj.  -6.0</t>
  </si>
  <si>
    <t>*Number of MIT degrees awarded (AW only) fall through summer of each academic year, updated as of 12/09/14.</t>
  </si>
  <si>
    <t>*Retention and Graduation data (AW only) updated as of 12/09/14.</t>
  </si>
  <si>
    <t>Historical Demographics of Enrolled Students Fall Quarters 1998 to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</si>
</sst>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0"/>
      <color indexed="63"/>
      <name val="Arial"/>
      <family val="2"/>
    </font>
    <font>
      <i/>
      <sz val="10"/>
      <color indexed="63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i/>
      <sz val="8"/>
      <color indexed="55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10"/>
      <color indexed="12"/>
      <name val="Arial"/>
      <family val="2"/>
    </font>
    <font>
      <b/>
      <i/>
      <sz val="9"/>
      <color indexed="63"/>
      <name val="Arial"/>
      <family val="2"/>
    </font>
    <font>
      <sz val="8"/>
      <name val="Arial"/>
    </font>
    <font>
      <b/>
      <sz val="10"/>
      <color indexed="12"/>
      <name val="Arial"/>
      <family val="2"/>
    </font>
    <font>
      <sz val="10"/>
      <color indexed="12"/>
      <name val="Arial"/>
    </font>
    <font>
      <b/>
      <sz val="10"/>
      <name val="Arial"/>
    </font>
    <font>
      <sz val="10"/>
      <name val="Arial"/>
    </font>
    <font>
      <sz val="10"/>
      <color indexed="10"/>
      <name val="Arial"/>
    </font>
    <font>
      <sz val="10"/>
      <color indexed="58"/>
      <name val="Arial"/>
      <family val="2"/>
    </font>
    <font>
      <i/>
      <sz val="9"/>
      <color indexed="12"/>
      <name val="Arial"/>
      <family val="2"/>
    </font>
    <font>
      <sz val="10"/>
      <color indexed="8"/>
      <name val="Arial"/>
    </font>
    <font>
      <b/>
      <sz val="10"/>
      <color indexed="17"/>
      <name val="Arial"/>
      <family val="2"/>
    </font>
    <font>
      <i/>
      <sz val="10"/>
      <color indexed="17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i/>
      <sz val="8"/>
      <color indexed="17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i/>
      <sz val="11"/>
      <color indexed="55"/>
      <name val="Arial"/>
      <family val="2"/>
    </font>
    <font>
      <sz val="10"/>
      <color indexed="12"/>
      <name val="Arial"/>
      <family val="2"/>
    </font>
    <font>
      <i/>
      <sz val="10"/>
      <color rgb="FF00B050"/>
      <name val="Arial"/>
      <family val="2"/>
    </font>
    <font>
      <b/>
      <i/>
      <sz val="10"/>
      <color rgb="FF00B050"/>
      <name val="Arial"/>
      <family val="2"/>
    </font>
    <font>
      <i/>
      <sz val="9"/>
      <color indexed="1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3" fillId="0" borderId="0"/>
  </cellStyleXfs>
  <cellXfs count="188">
    <xf numFmtId="0" fontId="0" fillId="0" borderId="0" xfId="0"/>
    <xf numFmtId="0" fontId="3" fillId="0" borderId="0" xfId="0" applyFont="1"/>
    <xf numFmtId="0" fontId="2" fillId="0" borderId="1" xfId="0" applyFont="1" applyBorder="1"/>
    <xf numFmtId="0" fontId="0" fillId="0" borderId="0" xfId="0" applyBorder="1"/>
    <xf numFmtId="0" fontId="2" fillId="0" borderId="2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" xfId="0" applyFont="1" applyFill="1" applyBorder="1"/>
    <xf numFmtId="0" fontId="6" fillId="0" borderId="1" xfId="0" applyFont="1" applyBorder="1"/>
    <xf numFmtId="0" fontId="9" fillId="0" borderId="0" xfId="0" applyFont="1"/>
    <xf numFmtId="0" fontId="9" fillId="0" borderId="0" xfId="0" applyFont="1" applyBorder="1"/>
    <xf numFmtId="0" fontId="2" fillId="0" borderId="3" xfId="0" applyFont="1" applyBorder="1"/>
    <xf numFmtId="0" fontId="5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" xfId="0" applyBorder="1"/>
    <xf numFmtId="0" fontId="12" fillId="0" borderId="0" xfId="0" applyFont="1"/>
    <xf numFmtId="0" fontId="14" fillId="0" borderId="1" xfId="0" applyFont="1" applyBorder="1"/>
    <xf numFmtId="164" fontId="5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/>
    <xf numFmtId="165" fontId="0" fillId="0" borderId="0" xfId="0" applyNumberFormat="1" applyBorder="1"/>
    <xf numFmtId="0" fontId="1" fillId="0" borderId="1" xfId="0" applyFont="1" applyBorder="1" applyAlignment="1">
      <alignment wrapText="1"/>
    </xf>
    <xf numFmtId="0" fontId="17" fillId="0" borderId="0" xfId="0" applyFont="1" applyAlignment="1">
      <alignment wrapText="1"/>
    </xf>
    <xf numFmtId="0" fontId="1" fillId="0" borderId="0" xfId="0" applyFont="1"/>
    <xf numFmtId="0" fontId="18" fillId="2" borderId="1" xfId="0" applyFont="1" applyFill="1" applyBorder="1"/>
    <xf numFmtId="0" fontId="19" fillId="0" borderId="1" xfId="0" applyFont="1" applyBorder="1"/>
    <xf numFmtId="0" fontId="19" fillId="0" borderId="0" xfId="0" applyFont="1"/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0" fillId="0" borderId="0" xfId="0" applyFill="1"/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/>
    <xf numFmtId="165" fontId="2" fillId="2" borderId="1" xfId="0" applyNumberFormat="1" applyFont="1" applyFill="1" applyBorder="1" applyAlignment="1">
      <alignment wrapText="1"/>
    </xf>
    <xf numFmtId="165" fontId="21" fillId="0" borderId="4" xfId="0" applyNumberFormat="1" applyFont="1" applyBorder="1" applyAlignment="1">
      <alignment horizontal="center"/>
    </xf>
    <xf numFmtId="165" fontId="21" fillId="0" borderId="5" xfId="0" applyNumberFormat="1" applyFont="1" applyBorder="1" applyAlignment="1">
      <alignment horizontal="center"/>
    </xf>
    <xf numFmtId="164" fontId="0" fillId="0" borderId="0" xfId="0" applyNumberFormat="1"/>
    <xf numFmtId="165" fontId="13" fillId="0" borderId="1" xfId="0" applyNumberFormat="1" applyFont="1" applyBorder="1" applyAlignment="1">
      <alignment horizontal="center"/>
    </xf>
    <xf numFmtId="165" fontId="13" fillId="0" borderId="5" xfId="0" applyNumberFormat="1" applyFont="1" applyBorder="1" applyAlignment="1">
      <alignment horizontal="center"/>
    </xf>
    <xf numFmtId="164" fontId="22" fillId="0" borderId="1" xfId="0" applyNumberFormat="1" applyFont="1" applyFill="1" applyBorder="1"/>
    <xf numFmtId="0" fontId="23" fillId="5" borderId="6" xfId="1" applyFont="1" applyFill="1" applyBorder="1" applyAlignment="1">
      <alignment horizontal="center"/>
    </xf>
    <xf numFmtId="0" fontId="23" fillId="0" borderId="7" xfId="1" applyFont="1" applyFill="1" applyBorder="1" applyAlignment="1">
      <alignment horizontal="right" wrapText="1"/>
    </xf>
    <xf numFmtId="0" fontId="8" fillId="2" borderId="1" xfId="0" applyFont="1" applyFill="1" applyBorder="1"/>
    <xf numFmtId="164" fontId="2" fillId="0" borderId="0" xfId="0" applyNumberFormat="1" applyFont="1"/>
    <xf numFmtId="164" fontId="2" fillId="0" borderId="1" xfId="0" applyNumberFormat="1" applyFont="1" applyFill="1" applyBorder="1" applyAlignment="1">
      <alignment horizontal="right"/>
    </xf>
    <xf numFmtId="0" fontId="1" fillId="0" borderId="1" xfId="0" applyFont="1" applyBorder="1"/>
    <xf numFmtId="0" fontId="2" fillId="0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5" fillId="4" borderId="1" xfId="0" applyFont="1" applyFill="1" applyBorder="1"/>
    <xf numFmtId="0" fontId="1" fillId="4" borderId="1" xfId="0" applyFont="1" applyFill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9" fillId="0" borderId="1" xfId="0" applyFont="1" applyFill="1" applyBorder="1"/>
    <xf numFmtId="0" fontId="1" fillId="0" borderId="1" xfId="0" applyFont="1" applyFill="1" applyBorder="1"/>
    <xf numFmtId="1" fontId="5" fillId="4" borderId="1" xfId="0" applyNumberFormat="1" applyFont="1" applyFill="1" applyBorder="1"/>
    <xf numFmtId="0" fontId="19" fillId="4" borderId="1" xfId="0" applyFont="1" applyFill="1" applyBorder="1"/>
    <xf numFmtId="0" fontId="5" fillId="0" borderId="1" xfId="0" applyFont="1" applyFill="1" applyBorder="1"/>
    <xf numFmtId="0" fontId="5" fillId="0" borderId="4" xfId="0" applyFont="1" applyFill="1" applyBorder="1" applyAlignment="1">
      <alignment horizontal="center"/>
    </xf>
    <xf numFmtId="0" fontId="24" fillId="0" borderId="0" xfId="0" applyFont="1"/>
    <xf numFmtId="0" fontId="25" fillId="0" borderId="0" xfId="0" applyFont="1"/>
    <xf numFmtId="164" fontId="25" fillId="0" borderId="0" xfId="0" applyNumberFormat="1" applyFont="1"/>
    <xf numFmtId="2" fontId="0" fillId="0" borderId="0" xfId="0" applyNumberFormat="1"/>
    <xf numFmtId="164" fontId="12" fillId="0" borderId="0" xfId="0" applyNumberFormat="1" applyFont="1"/>
    <xf numFmtId="164" fontId="12" fillId="0" borderId="0" xfId="0" applyNumberFormat="1" applyFont="1" applyBorder="1"/>
    <xf numFmtId="164" fontId="17" fillId="0" borderId="0" xfId="0" applyNumberFormat="1" applyFont="1"/>
    <xf numFmtId="164" fontId="16" fillId="0" borderId="0" xfId="0" applyNumberFormat="1" applyFont="1"/>
    <xf numFmtId="0" fontId="26" fillId="0" borderId="1" xfId="0" applyFont="1" applyBorder="1" applyAlignment="1">
      <alignment wrapText="1"/>
    </xf>
    <xf numFmtId="0" fontId="27" fillId="0" borderId="1" xfId="0" applyFont="1" applyBorder="1"/>
    <xf numFmtId="0" fontId="2" fillId="2" borderId="8" xfId="0" applyFont="1" applyFill="1" applyBorder="1"/>
    <xf numFmtId="0" fontId="0" fillId="2" borderId="8" xfId="0" applyFill="1" applyBorder="1"/>
    <xf numFmtId="0" fontId="11" fillId="2" borderId="2" xfId="0" applyFont="1" applyFill="1" applyBorder="1"/>
    <xf numFmtId="0" fontId="0" fillId="2" borderId="0" xfId="0" applyFill="1" applyBorder="1"/>
    <xf numFmtId="0" fontId="0" fillId="2" borderId="9" xfId="0" applyFill="1" applyBorder="1"/>
    <xf numFmtId="0" fontId="11" fillId="0" borderId="8" xfId="0" applyFont="1" applyBorder="1"/>
    <xf numFmtId="0" fontId="0" fillId="0" borderId="9" xfId="0" applyBorder="1"/>
    <xf numFmtId="0" fontId="2" fillId="2" borderId="3" xfId="0" applyFont="1" applyFill="1" applyBorder="1" applyAlignment="1">
      <alignment wrapText="1"/>
    </xf>
    <xf numFmtId="0" fontId="20" fillId="2" borderId="0" xfId="0" applyFont="1" applyFill="1" applyBorder="1"/>
    <xf numFmtId="0" fontId="20" fillId="2" borderId="9" xfId="0" applyFont="1" applyFill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2" fillId="2" borderId="10" xfId="0" applyFont="1" applyFill="1" applyBorder="1"/>
    <xf numFmtId="0" fontId="27" fillId="0" borderId="1" xfId="0" applyFont="1" applyBorder="1" applyAlignment="1">
      <alignment wrapText="1"/>
    </xf>
    <xf numFmtId="0" fontId="11" fillId="0" borderId="0" xfId="0" applyFont="1"/>
    <xf numFmtId="0" fontId="29" fillId="0" borderId="0" xfId="0" applyFont="1" applyAlignment="1">
      <alignment wrapText="1"/>
    </xf>
    <xf numFmtId="0" fontId="5" fillId="0" borderId="1" xfId="0" applyFont="1" applyFill="1" applyBorder="1" applyAlignment="1">
      <alignment wrapText="1"/>
    </xf>
    <xf numFmtId="165" fontId="2" fillId="4" borderId="1" xfId="0" applyNumberFormat="1" applyFont="1" applyFill="1" applyBorder="1"/>
    <xf numFmtId="165" fontId="2" fillId="0" borderId="1" xfId="0" applyNumberFormat="1" applyFont="1" applyFill="1" applyBorder="1"/>
    <xf numFmtId="165" fontId="2" fillId="0" borderId="1" xfId="0" applyNumberFormat="1" applyFont="1" applyFill="1" applyBorder="1" applyAlignment="1">
      <alignment wrapText="1"/>
    </xf>
    <xf numFmtId="165" fontId="2" fillId="4" borderId="4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30" fillId="0" borderId="0" xfId="0" applyFont="1"/>
    <xf numFmtId="165" fontId="13" fillId="0" borderId="11" xfId="0" applyNumberFormat="1" applyFont="1" applyBorder="1"/>
    <xf numFmtId="0" fontId="9" fillId="2" borderId="12" xfId="0" applyFont="1" applyFill="1" applyBorder="1" applyAlignment="1">
      <alignment wrapText="1"/>
    </xf>
    <xf numFmtId="165" fontId="8" fillId="2" borderId="12" xfId="0" applyNumberFormat="1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9" fillId="0" borderId="12" xfId="0" applyFont="1" applyBorder="1" applyAlignment="1">
      <alignment wrapText="1"/>
    </xf>
    <xf numFmtId="0" fontId="7" fillId="0" borderId="12" xfId="0" applyFont="1" applyBorder="1"/>
    <xf numFmtId="165" fontId="13" fillId="0" borderId="12" xfId="0" applyNumberFormat="1" applyFont="1" applyBorder="1" applyAlignment="1">
      <alignment horizontal="center"/>
    </xf>
    <xf numFmtId="165" fontId="13" fillId="0" borderId="12" xfId="0" applyNumberFormat="1" applyFont="1" applyFill="1" applyBorder="1" applyAlignment="1">
      <alignment horizontal="center"/>
    </xf>
    <xf numFmtId="49" fontId="10" fillId="2" borderId="12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wrapText="1"/>
    </xf>
    <xf numFmtId="0" fontId="7" fillId="0" borderId="12" xfId="0" applyFont="1" applyBorder="1" applyAlignment="1">
      <alignment vertical="center" wrapText="1"/>
    </xf>
    <xf numFmtId="165" fontId="13" fillId="3" borderId="12" xfId="0" applyNumberFormat="1" applyFont="1" applyFill="1" applyBorder="1" applyAlignment="1">
      <alignment horizontal="center"/>
    </xf>
    <xf numFmtId="165" fontId="10" fillId="2" borderId="12" xfId="0" applyNumberFormat="1" applyFont="1" applyFill="1" applyBorder="1" applyAlignment="1">
      <alignment horizontal="center"/>
    </xf>
    <xf numFmtId="0" fontId="9" fillId="2" borderId="13" xfId="0" applyFont="1" applyFill="1" applyBorder="1"/>
    <xf numFmtId="49" fontId="2" fillId="2" borderId="14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0" fontId="9" fillId="0" borderId="16" xfId="0" applyFont="1" applyFill="1" applyBorder="1" applyAlignment="1">
      <alignment wrapText="1"/>
    </xf>
    <xf numFmtId="0" fontId="7" fillId="0" borderId="17" xfId="0" applyFont="1" applyBorder="1" applyAlignment="1">
      <alignment wrapText="1"/>
    </xf>
    <xf numFmtId="165" fontId="13" fillId="0" borderId="18" xfId="0" applyNumberFormat="1" applyFont="1" applyBorder="1" applyAlignment="1">
      <alignment horizontal="center"/>
    </xf>
    <xf numFmtId="165" fontId="12" fillId="2" borderId="19" xfId="0" applyNumberFormat="1" applyFont="1" applyFill="1" applyBorder="1" applyAlignment="1">
      <alignment horizontal="center"/>
    </xf>
    <xf numFmtId="49" fontId="5" fillId="0" borderId="20" xfId="0" applyNumberFormat="1" applyFont="1" applyFill="1" applyBorder="1" applyAlignment="1">
      <alignment horizontal="center"/>
    </xf>
    <xf numFmtId="49" fontId="5" fillId="0" borderId="21" xfId="0" applyNumberFormat="1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9" fillId="0" borderId="12" xfId="0" applyFont="1" applyFill="1" applyBorder="1" applyAlignment="1">
      <alignment wrapText="1"/>
    </xf>
    <xf numFmtId="0" fontId="2" fillId="2" borderId="12" xfId="0" applyFont="1" applyFill="1" applyBorder="1" applyAlignment="1">
      <alignment horizontal="left"/>
    </xf>
    <xf numFmtId="49" fontId="2" fillId="2" borderId="12" xfId="0" applyNumberFormat="1" applyFont="1" applyFill="1" applyBorder="1" applyAlignment="1">
      <alignment horizontal="center"/>
    </xf>
    <xf numFmtId="0" fontId="2" fillId="0" borderId="20" xfId="0" applyFont="1" applyFill="1" applyBorder="1"/>
    <xf numFmtId="0" fontId="7" fillId="0" borderId="11" xfId="0" applyFont="1" applyBorder="1" applyAlignment="1">
      <alignment wrapText="1"/>
    </xf>
    <xf numFmtId="1" fontId="31" fillId="0" borderId="12" xfId="0" applyNumberFormat="1" applyFont="1" applyBorder="1" applyAlignment="1">
      <alignment horizontal="center"/>
    </xf>
    <xf numFmtId="1" fontId="31" fillId="0" borderId="12" xfId="0" applyNumberFormat="1" applyFont="1" applyFill="1" applyBorder="1" applyAlignment="1">
      <alignment horizontal="center"/>
    </xf>
    <xf numFmtId="1" fontId="32" fillId="2" borderId="12" xfId="0" applyNumberFormat="1" applyFont="1" applyFill="1" applyBorder="1" applyAlignment="1">
      <alignment horizontal="center"/>
    </xf>
    <xf numFmtId="0" fontId="31" fillId="0" borderId="0" xfId="0" applyFont="1"/>
    <xf numFmtId="1" fontId="9" fillId="0" borderId="12" xfId="0" applyNumberFormat="1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wrapText="1"/>
    </xf>
    <xf numFmtId="1" fontId="32" fillId="2" borderId="22" xfId="0" applyNumberFormat="1" applyFont="1" applyFill="1" applyBorder="1" applyAlignment="1">
      <alignment horizontal="center"/>
    </xf>
    <xf numFmtId="0" fontId="11" fillId="0" borderId="2" xfId="0" applyFont="1" applyBorder="1"/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2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/>
    <xf numFmtId="0" fontId="11" fillId="0" borderId="0" xfId="0" applyFont="1" applyBorder="1"/>
    <xf numFmtId="0" fontId="2" fillId="0" borderId="8" xfId="0" applyFont="1" applyBorder="1" applyAlignment="1">
      <alignment wrapText="1"/>
    </xf>
    <xf numFmtId="0" fontId="20" fillId="0" borderId="0" xfId="0" applyFont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5" fontId="13" fillId="2" borderId="5" xfId="0" applyNumberFormat="1" applyFont="1" applyFill="1" applyBorder="1" applyAlignment="1">
      <alignment horizontal="center"/>
    </xf>
    <xf numFmtId="0" fontId="31" fillId="0" borderId="0" xfId="0" applyFont="1" applyFill="1"/>
    <xf numFmtId="0" fontId="9" fillId="0" borderId="10" xfId="0" applyFont="1" applyBorder="1"/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3" fillId="0" borderId="0" xfId="0" applyFont="1" applyFill="1" applyBorder="1"/>
    <xf numFmtId="0" fontId="2" fillId="2" borderId="0" xfId="0" applyFont="1" applyFill="1"/>
    <xf numFmtId="0" fontId="0" fillId="2" borderId="0" xfId="0" applyFill="1"/>
    <xf numFmtId="0" fontId="31" fillId="0" borderId="1" xfId="0" applyFont="1" applyBorder="1" applyAlignment="1">
      <alignment horizontal="center"/>
    </xf>
    <xf numFmtId="0" fontId="5" fillId="2" borderId="9" xfId="0" applyFont="1" applyFill="1" applyBorder="1"/>
    <xf numFmtId="0" fontId="0" fillId="2" borderId="1" xfId="0" applyFill="1" applyBorder="1" applyAlignment="1">
      <alignment wrapText="1"/>
    </xf>
    <xf numFmtId="0" fontId="9" fillId="2" borderId="1" xfId="0" applyFont="1" applyFill="1" applyBorder="1"/>
    <xf numFmtId="0" fontId="9" fillId="2" borderId="12" xfId="0" applyFont="1" applyFill="1" applyBorder="1" applyAlignment="1">
      <alignment horizontal="center" wrapText="1"/>
    </xf>
    <xf numFmtId="0" fontId="9" fillId="0" borderId="12" xfId="0" applyFont="1" applyBorder="1"/>
    <xf numFmtId="164" fontId="9" fillId="0" borderId="12" xfId="0" applyNumberFormat="1" applyFont="1" applyFill="1" applyBorder="1" applyAlignment="1">
      <alignment horizontal="right"/>
    </xf>
    <xf numFmtId="0" fontId="2" fillId="0" borderId="12" xfId="0" applyFont="1" applyBorder="1"/>
    <xf numFmtId="164" fontId="0" fillId="0" borderId="12" xfId="0" applyNumberFormat="1" applyBorder="1"/>
    <xf numFmtId="164" fontId="0" fillId="0" borderId="12" xfId="0" applyNumberFormat="1" applyFill="1" applyBorder="1"/>
    <xf numFmtId="164" fontId="5" fillId="0" borderId="12" xfId="0" applyNumberFormat="1" applyFont="1" applyFill="1" applyBorder="1" applyAlignment="1">
      <alignment horizontal="right"/>
    </xf>
    <xf numFmtId="0" fontId="14" fillId="0" borderId="12" xfId="0" applyFont="1" applyBorder="1"/>
    <xf numFmtId="164" fontId="22" fillId="0" borderId="12" xfId="0" applyNumberFormat="1" applyFont="1" applyBorder="1"/>
    <xf numFmtId="164" fontId="22" fillId="0" borderId="12" xfId="0" applyNumberFormat="1" applyFont="1" applyFill="1" applyBorder="1"/>
    <xf numFmtId="0" fontId="5" fillId="0" borderId="0" xfId="0" applyFont="1"/>
    <xf numFmtId="164" fontId="34" fillId="0" borderId="0" xfId="0" applyNumberFormat="1" applyFont="1" applyBorder="1"/>
    <xf numFmtId="0" fontId="35" fillId="0" borderId="12" xfId="0" applyNumberFormat="1" applyFont="1" applyFill="1" applyBorder="1" applyAlignment="1">
      <alignment horizontal="center" wrapText="1"/>
    </xf>
    <xf numFmtId="0" fontId="36" fillId="0" borderId="12" xfId="0" applyFont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25" xfId="0" applyFill="1" applyBorder="1" applyAlignment="1">
      <alignment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C27" sqref="C27"/>
    </sheetView>
  </sheetViews>
  <sheetFormatPr defaultRowHeight="12.75" x14ac:dyDescent="0.2"/>
  <sheetData>
    <row r="1" spans="1:1" x14ac:dyDescent="0.2">
      <c r="A1" s="45" t="s">
        <v>89</v>
      </c>
    </row>
    <row r="2" spans="1:1" x14ac:dyDescent="0.2">
      <c r="A2" s="46">
        <v>16</v>
      </c>
    </row>
    <row r="3" spans="1:1" x14ac:dyDescent="0.2">
      <c r="A3" s="46">
        <v>16</v>
      </c>
    </row>
    <row r="4" spans="1:1" x14ac:dyDescent="0.2">
      <c r="A4" s="46">
        <v>16</v>
      </c>
    </row>
    <row r="5" spans="1:1" x14ac:dyDescent="0.2">
      <c r="A5" s="46">
        <v>16</v>
      </c>
    </row>
    <row r="6" spans="1:1" x14ac:dyDescent="0.2">
      <c r="A6" s="46">
        <v>16</v>
      </c>
    </row>
    <row r="7" spans="1:1" x14ac:dyDescent="0.2">
      <c r="A7" s="46">
        <v>16</v>
      </c>
    </row>
    <row r="8" spans="1:1" x14ac:dyDescent="0.2">
      <c r="A8" s="46">
        <v>16</v>
      </c>
    </row>
    <row r="9" spans="1:1" x14ac:dyDescent="0.2">
      <c r="A9" s="46">
        <v>16</v>
      </c>
    </row>
    <row r="10" spans="1:1" x14ac:dyDescent="0.2">
      <c r="A10" s="46">
        <v>16</v>
      </c>
    </row>
    <row r="11" spans="1:1" x14ac:dyDescent="0.2">
      <c r="A11" s="46">
        <v>16</v>
      </c>
    </row>
    <row r="12" spans="1:1" x14ac:dyDescent="0.2">
      <c r="A12" s="46">
        <v>16</v>
      </c>
    </row>
    <row r="13" spans="1:1" x14ac:dyDescent="0.2">
      <c r="A13" s="46">
        <v>16</v>
      </c>
    </row>
    <row r="14" spans="1:1" x14ac:dyDescent="0.2">
      <c r="A14" s="46">
        <v>16</v>
      </c>
    </row>
    <row r="15" spans="1:1" x14ac:dyDescent="0.2">
      <c r="A15" s="46">
        <v>16</v>
      </c>
    </row>
    <row r="16" spans="1:1" x14ac:dyDescent="0.2">
      <c r="A16" s="46">
        <v>16</v>
      </c>
    </row>
    <row r="17" spans="1:1" x14ac:dyDescent="0.2">
      <c r="A17" s="46">
        <v>16</v>
      </c>
    </row>
    <row r="18" spans="1:1" x14ac:dyDescent="0.2">
      <c r="A18" s="46">
        <v>16</v>
      </c>
    </row>
    <row r="19" spans="1:1" x14ac:dyDescent="0.2">
      <c r="A19" s="46">
        <v>16</v>
      </c>
    </row>
    <row r="20" spans="1:1" x14ac:dyDescent="0.2">
      <c r="A20" s="46">
        <v>16</v>
      </c>
    </row>
    <row r="21" spans="1:1" x14ac:dyDescent="0.2">
      <c r="A21" s="46">
        <v>16</v>
      </c>
    </row>
    <row r="22" spans="1:1" x14ac:dyDescent="0.2">
      <c r="A22" s="46">
        <v>16</v>
      </c>
    </row>
    <row r="23" spans="1:1" x14ac:dyDescent="0.2">
      <c r="A23" s="46">
        <v>16</v>
      </c>
    </row>
    <row r="24" spans="1:1" x14ac:dyDescent="0.2">
      <c r="A24" s="46">
        <v>16</v>
      </c>
    </row>
    <row r="25" spans="1:1" x14ac:dyDescent="0.2">
      <c r="A25" s="46">
        <v>16</v>
      </c>
    </row>
    <row r="26" spans="1:1" x14ac:dyDescent="0.2">
      <c r="A26" s="46">
        <v>16</v>
      </c>
    </row>
    <row r="27" spans="1:1" x14ac:dyDescent="0.2">
      <c r="A27" s="46">
        <v>16</v>
      </c>
    </row>
    <row r="28" spans="1:1" x14ac:dyDescent="0.2">
      <c r="A28" s="46">
        <v>16</v>
      </c>
    </row>
    <row r="29" spans="1:1" x14ac:dyDescent="0.2">
      <c r="A29" s="46">
        <v>16</v>
      </c>
    </row>
    <row r="30" spans="1:1" x14ac:dyDescent="0.2">
      <c r="A30" s="46">
        <v>16</v>
      </c>
    </row>
    <row r="31" spans="1:1" x14ac:dyDescent="0.2">
      <c r="A31" s="46">
        <v>16</v>
      </c>
    </row>
    <row r="32" spans="1:1" x14ac:dyDescent="0.2">
      <c r="A32" s="46">
        <v>16</v>
      </c>
    </row>
    <row r="33" spans="1:1" x14ac:dyDescent="0.2">
      <c r="A33" s="46">
        <v>16</v>
      </c>
    </row>
    <row r="34" spans="1:1" x14ac:dyDescent="0.2">
      <c r="A34" s="46">
        <v>16</v>
      </c>
    </row>
    <row r="35" spans="1:1" x14ac:dyDescent="0.2">
      <c r="A35" s="46">
        <v>16</v>
      </c>
    </row>
    <row r="36" spans="1:1" x14ac:dyDescent="0.2">
      <c r="A36" s="46">
        <v>16</v>
      </c>
    </row>
    <row r="37" spans="1:1" x14ac:dyDescent="0.2">
      <c r="A37" s="46">
        <v>16</v>
      </c>
    </row>
    <row r="38" spans="1:1" x14ac:dyDescent="0.2">
      <c r="A38" s="46">
        <v>16</v>
      </c>
    </row>
    <row r="39" spans="1:1" x14ac:dyDescent="0.2">
      <c r="A39" s="46">
        <v>16</v>
      </c>
    </row>
    <row r="40" spans="1:1" x14ac:dyDescent="0.2">
      <c r="A40" s="46">
        <v>16</v>
      </c>
    </row>
    <row r="41" spans="1:1" x14ac:dyDescent="0.2">
      <c r="A41" s="46">
        <v>16</v>
      </c>
    </row>
    <row r="42" spans="1:1" x14ac:dyDescent="0.2">
      <c r="A42" s="46">
        <v>16</v>
      </c>
    </row>
    <row r="43" spans="1:1" x14ac:dyDescent="0.2">
      <c r="A43" s="46">
        <v>16</v>
      </c>
    </row>
    <row r="44" spans="1:1" x14ac:dyDescent="0.2">
      <c r="A44" s="46">
        <v>16</v>
      </c>
    </row>
    <row r="45" spans="1:1" x14ac:dyDescent="0.2">
      <c r="A45" s="46">
        <v>16</v>
      </c>
    </row>
    <row r="46" spans="1:1" x14ac:dyDescent="0.2">
      <c r="A46" s="46">
        <v>16</v>
      </c>
    </row>
    <row r="47" spans="1:1" x14ac:dyDescent="0.2">
      <c r="A47" s="46">
        <v>16</v>
      </c>
    </row>
    <row r="48" spans="1:1" x14ac:dyDescent="0.2">
      <c r="A48" s="46">
        <v>16</v>
      </c>
    </row>
    <row r="49" spans="1:1" x14ac:dyDescent="0.2">
      <c r="A49" s="46">
        <v>16</v>
      </c>
    </row>
    <row r="50" spans="1:1" x14ac:dyDescent="0.2">
      <c r="A50" s="46">
        <v>16</v>
      </c>
    </row>
    <row r="51" spans="1:1" x14ac:dyDescent="0.2">
      <c r="A51" s="46">
        <v>16</v>
      </c>
    </row>
    <row r="52" spans="1:1" x14ac:dyDescent="0.2">
      <c r="A52" s="46">
        <v>16</v>
      </c>
    </row>
    <row r="53" spans="1:1" x14ac:dyDescent="0.2">
      <c r="A53" s="46">
        <v>16</v>
      </c>
    </row>
    <row r="54" spans="1:1" x14ac:dyDescent="0.2">
      <c r="A54" s="46">
        <v>16</v>
      </c>
    </row>
    <row r="55" spans="1:1" x14ac:dyDescent="0.2">
      <c r="A55" s="46">
        <v>16</v>
      </c>
    </row>
    <row r="56" spans="1:1" x14ac:dyDescent="0.2">
      <c r="A56" s="46">
        <v>16</v>
      </c>
    </row>
    <row r="57" spans="1:1" x14ac:dyDescent="0.2">
      <c r="A57" s="46">
        <v>16</v>
      </c>
    </row>
    <row r="58" spans="1:1" x14ac:dyDescent="0.2">
      <c r="A58" s="46">
        <v>16</v>
      </c>
    </row>
    <row r="59" spans="1:1" x14ac:dyDescent="0.2">
      <c r="A59" s="46">
        <v>16</v>
      </c>
    </row>
    <row r="60" spans="1:1" x14ac:dyDescent="0.2">
      <c r="A60" s="46">
        <v>16</v>
      </c>
    </row>
    <row r="61" spans="1:1" x14ac:dyDescent="0.2">
      <c r="A61" s="46">
        <v>16</v>
      </c>
    </row>
    <row r="62" spans="1:1" x14ac:dyDescent="0.2">
      <c r="A62" s="46">
        <v>16</v>
      </c>
    </row>
    <row r="63" spans="1:1" x14ac:dyDescent="0.2">
      <c r="A63" s="46">
        <v>16</v>
      </c>
    </row>
    <row r="64" spans="1:1" x14ac:dyDescent="0.2">
      <c r="A64" s="46">
        <v>16</v>
      </c>
    </row>
    <row r="65" spans="1:1" x14ac:dyDescent="0.2">
      <c r="A65" s="46">
        <v>16</v>
      </c>
    </row>
    <row r="66" spans="1:1" x14ac:dyDescent="0.2">
      <c r="A66" s="46">
        <v>16</v>
      </c>
    </row>
    <row r="67" spans="1:1" x14ac:dyDescent="0.2">
      <c r="A67" s="46">
        <v>16</v>
      </c>
    </row>
    <row r="68" spans="1:1" x14ac:dyDescent="0.2">
      <c r="A68" s="46">
        <v>16</v>
      </c>
    </row>
    <row r="69" spans="1:1" x14ac:dyDescent="0.2">
      <c r="A69" s="46">
        <v>16</v>
      </c>
    </row>
    <row r="70" spans="1:1" x14ac:dyDescent="0.2">
      <c r="A70" s="46">
        <v>16</v>
      </c>
    </row>
    <row r="71" spans="1:1" x14ac:dyDescent="0.2">
      <c r="A71" s="46">
        <v>16</v>
      </c>
    </row>
    <row r="72" spans="1:1" x14ac:dyDescent="0.2">
      <c r="A72" s="46">
        <v>16</v>
      </c>
    </row>
    <row r="73" spans="1:1" x14ac:dyDescent="0.2">
      <c r="A73" s="46">
        <v>16</v>
      </c>
    </row>
    <row r="74" spans="1:1" x14ac:dyDescent="0.2">
      <c r="A74" s="46">
        <v>16</v>
      </c>
    </row>
    <row r="75" spans="1:1" x14ac:dyDescent="0.2">
      <c r="A75">
        <f>SUM(A2:A74)</f>
        <v>1168</v>
      </c>
    </row>
  </sheetData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zoomScale="85" zoomScaleNormal="85" zoomScaleSheetLayoutView="75" workbookViewId="0">
      <selection activeCell="H24" sqref="H24"/>
    </sheetView>
  </sheetViews>
  <sheetFormatPr defaultRowHeight="12.75" x14ac:dyDescent="0.2"/>
  <cols>
    <col min="1" max="1" width="34.42578125" customWidth="1"/>
    <col min="2" max="6" width="10.5703125" customWidth="1"/>
    <col min="7" max="7" width="17.7109375" customWidth="1"/>
  </cols>
  <sheetData>
    <row r="1" spans="1:6" ht="15.75" x14ac:dyDescent="0.25">
      <c r="A1" s="7" t="s">
        <v>14</v>
      </c>
    </row>
    <row r="2" spans="1:6" ht="15" x14ac:dyDescent="0.25">
      <c r="A2" s="12" t="s">
        <v>206</v>
      </c>
    </row>
    <row r="3" spans="1:6" x14ac:dyDescent="0.2">
      <c r="A3" s="8"/>
    </row>
    <row r="4" spans="1:6" x14ac:dyDescent="0.2">
      <c r="A4" s="5" t="s">
        <v>20</v>
      </c>
      <c r="B4" s="6">
        <v>2010</v>
      </c>
      <c r="C4" s="6">
        <v>2011</v>
      </c>
      <c r="D4" s="6">
        <v>2012</v>
      </c>
      <c r="E4" s="6">
        <v>2013</v>
      </c>
      <c r="F4" s="6">
        <v>2014</v>
      </c>
    </row>
    <row r="5" spans="1:6" ht="15" x14ac:dyDescent="0.25">
      <c r="A5" s="157" t="s">
        <v>5</v>
      </c>
      <c r="B5" s="159">
        <v>81</v>
      </c>
      <c r="C5" s="159">
        <v>84</v>
      </c>
      <c r="D5" s="159">
        <v>65</v>
      </c>
      <c r="E5" s="159">
        <v>68</v>
      </c>
      <c r="F5" s="159">
        <v>73</v>
      </c>
    </row>
    <row r="6" spans="1:6" ht="7.5" customHeight="1" x14ac:dyDescent="0.2">
      <c r="A6" s="76"/>
      <c r="B6" s="77"/>
      <c r="C6" s="77"/>
      <c r="D6" s="78"/>
      <c r="E6" s="78"/>
      <c r="F6" s="78"/>
    </row>
    <row r="7" spans="1:6" x14ac:dyDescent="0.2">
      <c r="A7" s="14" t="s">
        <v>0</v>
      </c>
      <c r="B7" s="15">
        <v>29</v>
      </c>
      <c r="C7" s="15">
        <v>26</v>
      </c>
      <c r="D7" s="15">
        <v>21</v>
      </c>
      <c r="E7" s="15">
        <v>22</v>
      </c>
      <c r="F7" s="15">
        <v>30</v>
      </c>
    </row>
    <row r="8" spans="1:6" x14ac:dyDescent="0.2">
      <c r="A8" s="4" t="s">
        <v>1</v>
      </c>
      <c r="B8" s="17">
        <v>52</v>
      </c>
      <c r="C8" s="17">
        <v>58</v>
      </c>
      <c r="D8" s="17">
        <v>44</v>
      </c>
      <c r="E8" s="17">
        <v>46</v>
      </c>
      <c r="F8" s="17">
        <v>43</v>
      </c>
    </row>
    <row r="9" spans="1:6" x14ac:dyDescent="0.2">
      <c r="A9" s="11" t="s">
        <v>10</v>
      </c>
      <c r="B9" s="42">
        <f>B8/B5</f>
        <v>0.64197530864197527</v>
      </c>
      <c r="C9" s="42">
        <f>C8/C5</f>
        <v>0.69047619047619047</v>
      </c>
      <c r="D9" s="42">
        <f>D8/D5</f>
        <v>0.67692307692307696</v>
      </c>
      <c r="E9" s="42">
        <f>E8/E5</f>
        <v>0.67647058823529416</v>
      </c>
      <c r="F9" s="42">
        <f>F8/F5</f>
        <v>0.58904109589041098</v>
      </c>
    </row>
    <row r="10" spans="1:6" ht="14.25" customHeight="1" x14ac:dyDescent="0.2">
      <c r="A10" s="87" t="s">
        <v>129</v>
      </c>
      <c r="B10" s="77"/>
      <c r="C10" s="77"/>
      <c r="D10" s="78"/>
      <c r="E10" s="78"/>
      <c r="F10" s="78"/>
    </row>
    <row r="11" spans="1:6" ht="30" x14ac:dyDescent="0.25">
      <c r="A11" s="72" t="s">
        <v>124</v>
      </c>
      <c r="B11" s="166">
        <v>66</v>
      </c>
      <c r="C11" s="166">
        <v>65</v>
      </c>
      <c r="D11" s="166">
        <v>45</v>
      </c>
      <c r="E11" s="166">
        <v>53</v>
      </c>
      <c r="F11" s="166">
        <v>63</v>
      </c>
    </row>
    <row r="12" spans="1:6" ht="15" x14ac:dyDescent="0.25">
      <c r="A12" s="72" t="s">
        <v>122</v>
      </c>
      <c r="B12" s="166">
        <v>12</v>
      </c>
      <c r="C12" s="166">
        <v>15</v>
      </c>
      <c r="D12" s="166">
        <v>16</v>
      </c>
      <c r="E12" s="166">
        <v>11</v>
      </c>
      <c r="F12" s="166">
        <v>8</v>
      </c>
    </row>
    <row r="13" spans="1:6" ht="15" x14ac:dyDescent="0.25">
      <c r="A13" s="72" t="s">
        <v>123</v>
      </c>
      <c r="B13" s="166">
        <v>3</v>
      </c>
      <c r="C13" s="166">
        <v>4</v>
      </c>
      <c r="D13" s="166">
        <v>4</v>
      </c>
      <c r="E13" s="166">
        <v>4</v>
      </c>
      <c r="F13" s="166">
        <v>2</v>
      </c>
    </row>
    <row r="14" spans="1:6" x14ac:dyDescent="0.2">
      <c r="A14" s="11" t="s">
        <v>11</v>
      </c>
      <c r="B14" s="42">
        <f>B12/B5</f>
        <v>0.14814814814814814</v>
      </c>
      <c r="C14" s="42">
        <f>C12/C5</f>
        <v>0.17857142857142858</v>
      </c>
      <c r="D14" s="42">
        <f>D12/D5</f>
        <v>0.24615384615384617</v>
      </c>
      <c r="E14" s="42">
        <f>E12/E5</f>
        <v>0.16176470588235295</v>
      </c>
      <c r="F14" s="42">
        <f>F12/F5</f>
        <v>0.1095890410958904</v>
      </c>
    </row>
    <row r="15" spans="1:6" ht="26.25" customHeight="1" x14ac:dyDescent="0.2">
      <c r="A15" s="185" t="s">
        <v>139</v>
      </c>
      <c r="B15" s="186"/>
      <c r="C15" s="186"/>
      <c r="D15" s="187"/>
      <c r="E15" s="168"/>
      <c r="F15" s="168"/>
    </row>
    <row r="16" spans="1:6" x14ac:dyDescent="0.2">
      <c r="A16" s="73" t="s">
        <v>130</v>
      </c>
      <c r="B16" s="15">
        <v>3</v>
      </c>
      <c r="C16" s="15">
        <v>6</v>
      </c>
      <c r="D16" s="15">
        <v>7</v>
      </c>
      <c r="E16" s="15">
        <v>4</v>
      </c>
      <c r="F16" s="15">
        <v>3</v>
      </c>
    </row>
    <row r="17" spans="1:6" x14ac:dyDescent="0.2">
      <c r="A17" s="73" t="s">
        <v>131</v>
      </c>
      <c r="B17" s="15">
        <v>2</v>
      </c>
      <c r="C17" s="15">
        <v>2</v>
      </c>
      <c r="D17" s="15">
        <v>5</v>
      </c>
      <c r="E17" s="15">
        <v>2</v>
      </c>
      <c r="F17" s="15">
        <v>1</v>
      </c>
    </row>
    <row r="18" spans="1:6" ht="25.5" x14ac:dyDescent="0.2">
      <c r="A18" s="88" t="s">
        <v>134</v>
      </c>
      <c r="B18" s="15">
        <v>5</v>
      </c>
      <c r="C18" s="15">
        <v>1</v>
      </c>
      <c r="D18" s="15">
        <v>0</v>
      </c>
      <c r="E18" s="15">
        <v>0</v>
      </c>
      <c r="F18" s="15">
        <v>1</v>
      </c>
    </row>
    <row r="19" spans="1:6" x14ac:dyDescent="0.2">
      <c r="A19" s="2" t="s">
        <v>132</v>
      </c>
      <c r="B19" s="15">
        <v>1</v>
      </c>
      <c r="C19" s="15">
        <v>2</v>
      </c>
      <c r="D19" s="15">
        <v>2</v>
      </c>
      <c r="E19" s="15">
        <v>1</v>
      </c>
      <c r="F19" s="15">
        <v>1</v>
      </c>
    </row>
    <row r="20" spans="1:6" ht="25.5" x14ac:dyDescent="0.2">
      <c r="A20" s="88" t="s">
        <v>133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</row>
    <row r="21" spans="1:6" x14ac:dyDescent="0.2">
      <c r="A21" s="73" t="s">
        <v>136</v>
      </c>
      <c r="B21" s="15">
        <v>1</v>
      </c>
      <c r="C21" s="15">
        <v>4</v>
      </c>
      <c r="D21" s="15">
        <v>2</v>
      </c>
      <c r="E21" s="15">
        <v>4</v>
      </c>
      <c r="F21" s="15">
        <v>2</v>
      </c>
    </row>
    <row r="22" spans="1:6" x14ac:dyDescent="0.2">
      <c r="A22" s="73" t="s">
        <v>135</v>
      </c>
      <c r="B22" s="15">
        <v>66</v>
      </c>
      <c r="C22" s="15">
        <v>65</v>
      </c>
      <c r="D22" s="15">
        <v>45</v>
      </c>
      <c r="E22" s="15">
        <v>53</v>
      </c>
      <c r="F22" s="15">
        <v>63</v>
      </c>
    </row>
    <row r="23" spans="1:6" x14ac:dyDescent="0.2">
      <c r="A23" s="73" t="s">
        <v>137</v>
      </c>
      <c r="B23" s="15">
        <v>3</v>
      </c>
      <c r="C23" s="15">
        <v>4</v>
      </c>
      <c r="D23" s="15">
        <v>4</v>
      </c>
      <c r="E23" s="15">
        <v>4</v>
      </c>
      <c r="F23" s="15">
        <v>2</v>
      </c>
    </row>
    <row r="24" spans="1:6" ht="26.25" customHeight="1" x14ac:dyDescent="0.2">
      <c r="A24" s="185" t="s">
        <v>140</v>
      </c>
      <c r="B24" s="186"/>
      <c r="C24" s="186"/>
      <c r="D24" s="187"/>
      <c r="E24" s="168"/>
      <c r="F24" s="168"/>
    </row>
    <row r="25" spans="1:6" x14ac:dyDescent="0.2">
      <c r="A25" s="73" t="s">
        <v>88</v>
      </c>
      <c r="B25" s="15">
        <v>3</v>
      </c>
      <c r="C25" s="15">
        <v>6</v>
      </c>
      <c r="D25" s="15">
        <v>7</v>
      </c>
      <c r="E25" s="15">
        <v>4</v>
      </c>
      <c r="F25" s="15">
        <v>3</v>
      </c>
    </row>
    <row r="26" spans="1:6" x14ac:dyDescent="0.2">
      <c r="A26" s="73" t="s">
        <v>125</v>
      </c>
      <c r="B26" s="15">
        <v>2</v>
      </c>
      <c r="C26" s="15">
        <v>3</v>
      </c>
      <c r="D26" s="15">
        <v>7</v>
      </c>
      <c r="E26" s="15">
        <v>4</v>
      </c>
      <c r="F26" s="15">
        <v>1</v>
      </c>
    </row>
    <row r="27" spans="1:6" x14ac:dyDescent="0.2">
      <c r="A27" s="73" t="s">
        <v>138</v>
      </c>
      <c r="B27" s="15">
        <v>5</v>
      </c>
      <c r="C27" s="15">
        <v>5</v>
      </c>
      <c r="D27" s="15">
        <v>2</v>
      </c>
      <c r="E27" s="15">
        <v>2</v>
      </c>
      <c r="F27" s="15">
        <v>2</v>
      </c>
    </row>
    <row r="28" spans="1:6" x14ac:dyDescent="0.2">
      <c r="A28" s="2" t="s">
        <v>87</v>
      </c>
      <c r="B28" s="15">
        <v>2</v>
      </c>
      <c r="C28" s="15">
        <v>3</v>
      </c>
      <c r="D28" s="15">
        <v>3</v>
      </c>
      <c r="E28" s="15">
        <v>2</v>
      </c>
      <c r="F28" s="15">
        <v>3</v>
      </c>
    </row>
    <row r="29" spans="1:6" x14ac:dyDescent="0.2">
      <c r="A29" s="73" t="s">
        <v>126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</row>
    <row r="30" spans="1:6" x14ac:dyDescent="0.2">
      <c r="A30" s="73" t="s">
        <v>127</v>
      </c>
      <c r="B30" s="15">
        <v>67</v>
      </c>
      <c r="C30" s="15">
        <v>73</v>
      </c>
      <c r="D30" s="15">
        <v>49</v>
      </c>
      <c r="E30" s="15">
        <v>57</v>
      </c>
      <c r="F30" s="15">
        <v>67</v>
      </c>
    </row>
    <row r="31" spans="1:6" ht="7.5" customHeight="1" x14ac:dyDescent="0.2">
      <c r="A31" s="75"/>
      <c r="B31" s="77"/>
      <c r="C31" s="77"/>
      <c r="D31" s="78"/>
      <c r="E31" s="167"/>
      <c r="F31" s="167"/>
    </row>
    <row r="32" spans="1:6" x14ac:dyDescent="0.2">
      <c r="A32" s="2" t="s">
        <v>3</v>
      </c>
      <c r="B32" s="15">
        <v>30</v>
      </c>
      <c r="C32" s="15">
        <v>30</v>
      </c>
      <c r="D32" s="15">
        <v>31</v>
      </c>
      <c r="E32" s="15">
        <v>30</v>
      </c>
      <c r="F32" s="15">
        <v>30</v>
      </c>
    </row>
    <row r="33" spans="1:7" ht="7.5" customHeight="1" x14ac:dyDescent="0.2">
      <c r="A33" s="74"/>
      <c r="B33" s="77"/>
      <c r="C33" s="77"/>
      <c r="D33" s="78"/>
      <c r="E33" s="78"/>
      <c r="F33" s="78"/>
    </row>
    <row r="34" spans="1:7" x14ac:dyDescent="0.2">
      <c r="A34" s="2" t="s">
        <v>6</v>
      </c>
      <c r="B34" s="15">
        <v>76</v>
      </c>
      <c r="C34" s="15">
        <v>81</v>
      </c>
      <c r="D34" s="15">
        <v>61</v>
      </c>
      <c r="E34" s="15">
        <v>67</v>
      </c>
      <c r="F34" s="15">
        <v>71</v>
      </c>
    </row>
    <row r="35" spans="1:7" x14ac:dyDescent="0.2">
      <c r="A35" s="2" t="s">
        <v>7</v>
      </c>
      <c r="B35" s="15">
        <v>5</v>
      </c>
      <c r="C35" s="15">
        <v>3</v>
      </c>
      <c r="D35" s="15">
        <v>4</v>
      </c>
      <c r="E35" s="15">
        <v>1</v>
      </c>
      <c r="F35" s="15">
        <v>2</v>
      </c>
    </row>
    <row r="36" spans="1:7" x14ac:dyDescent="0.2">
      <c r="A36" s="11" t="s">
        <v>12</v>
      </c>
      <c r="B36" s="42">
        <f>B34/B5</f>
        <v>0.93827160493827155</v>
      </c>
      <c r="C36" s="42">
        <f>C34/C5</f>
        <v>0.9642857142857143</v>
      </c>
      <c r="D36" s="42">
        <f>D34/D5</f>
        <v>0.93846153846153846</v>
      </c>
      <c r="E36" s="42">
        <f>E34/E5</f>
        <v>0.98529411764705888</v>
      </c>
      <c r="F36" s="42">
        <f>F34/F5</f>
        <v>0.9726027397260274</v>
      </c>
    </row>
    <row r="37" spans="1:7" ht="7.5" customHeight="1" x14ac:dyDescent="0.2">
      <c r="A37" s="74"/>
      <c r="B37" s="77"/>
      <c r="C37" s="77"/>
      <c r="D37" s="78"/>
      <c r="E37" s="78"/>
      <c r="F37" s="78"/>
    </row>
    <row r="38" spans="1:7" x14ac:dyDescent="0.2">
      <c r="A38" s="2" t="s">
        <v>8</v>
      </c>
      <c r="B38" s="15">
        <v>81</v>
      </c>
      <c r="C38" s="15">
        <v>84</v>
      </c>
      <c r="D38" s="15">
        <v>65</v>
      </c>
      <c r="E38" s="15">
        <v>68</v>
      </c>
      <c r="F38" s="15">
        <v>73</v>
      </c>
    </row>
    <row r="39" spans="1:7" x14ac:dyDescent="0.2">
      <c r="A39" s="2" t="s">
        <v>142</v>
      </c>
      <c r="B39" s="84">
        <v>0</v>
      </c>
      <c r="C39" s="15">
        <v>0</v>
      </c>
      <c r="D39" s="96">
        <v>0</v>
      </c>
      <c r="E39" s="96">
        <v>0</v>
      </c>
      <c r="F39" s="96">
        <v>0</v>
      </c>
      <c r="G39" s="23"/>
    </row>
    <row r="40" spans="1:7" x14ac:dyDescent="0.2">
      <c r="A40" s="79" t="s">
        <v>21</v>
      </c>
      <c r="B40" s="3"/>
      <c r="C40" s="3"/>
      <c r="D40" s="80"/>
      <c r="E40" s="80"/>
      <c r="F40" s="80"/>
    </row>
    <row r="41" spans="1:7" ht="7.5" customHeight="1" x14ac:dyDescent="0.2">
      <c r="A41" s="81"/>
      <c r="B41" s="82"/>
      <c r="C41" s="82"/>
      <c r="D41" s="83"/>
      <c r="E41" s="83"/>
      <c r="F41" s="83"/>
    </row>
    <row r="42" spans="1:7" x14ac:dyDescent="0.2">
      <c r="A42" s="32" t="s">
        <v>108</v>
      </c>
      <c r="B42" s="17">
        <v>53</v>
      </c>
      <c r="C42" s="63">
        <v>58</v>
      </c>
      <c r="D42" s="63">
        <v>48</v>
      </c>
      <c r="E42" s="63">
        <v>50</v>
      </c>
      <c r="F42" s="63">
        <v>48</v>
      </c>
    </row>
    <row r="43" spans="1:7" x14ac:dyDescent="0.2">
      <c r="A43" s="33"/>
      <c r="B43" s="43">
        <f>B42/B5</f>
        <v>0.65432098765432101</v>
      </c>
      <c r="C43" s="43">
        <f>C42/C5</f>
        <v>0.69047619047619047</v>
      </c>
      <c r="D43" s="43">
        <f>D42/D5</f>
        <v>0.7384615384615385</v>
      </c>
      <c r="E43" s="43">
        <f>E42/E5</f>
        <v>0.73529411764705888</v>
      </c>
      <c r="F43" s="43">
        <f>F42/F5</f>
        <v>0.65753424657534243</v>
      </c>
    </row>
    <row r="44" spans="1:7" x14ac:dyDescent="0.2">
      <c r="A44" s="32" t="s">
        <v>52</v>
      </c>
      <c r="B44" s="17">
        <v>58</v>
      </c>
      <c r="C44" s="63">
        <v>66</v>
      </c>
      <c r="D44" s="63">
        <v>51</v>
      </c>
      <c r="E44" s="63">
        <v>52</v>
      </c>
      <c r="F44" s="63">
        <v>54</v>
      </c>
    </row>
    <row r="45" spans="1:7" x14ac:dyDescent="0.2">
      <c r="A45" s="33" t="s">
        <v>73</v>
      </c>
      <c r="B45" s="43">
        <f>B44/B5</f>
        <v>0.71604938271604934</v>
      </c>
      <c r="C45" s="43">
        <f>C44/C5</f>
        <v>0.7857142857142857</v>
      </c>
      <c r="D45" s="43">
        <f>D44/D5</f>
        <v>0.7846153846153846</v>
      </c>
      <c r="E45" s="43">
        <f>E44/E5</f>
        <v>0.76470588235294112</v>
      </c>
      <c r="F45" s="43">
        <f>F44/F5</f>
        <v>0.73972602739726023</v>
      </c>
    </row>
    <row r="46" spans="1:7" x14ac:dyDescent="0.2">
      <c r="A46" s="32" t="s">
        <v>84</v>
      </c>
      <c r="B46" s="34">
        <v>7</v>
      </c>
      <c r="C46" s="17">
        <v>14</v>
      </c>
      <c r="D46" s="17">
        <v>13</v>
      </c>
      <c r="E46" s="17">
        <v>21</v>
      </c>
      <c r="F46" s="17">
        <v>28</v>
      </c>
    </row>
    <row r="47" spans="1:7" x14ac:dyDescent="0.2">
      <c r="A47" s="33" t="s">
        <v>53</v>
      </c>
      <c r="B47" s="43">
        <f>B46/B5</f>
        <v>8.6419753086419748E-2</v>
      </c>
      <c r="C47" s="43">
        <f>C46/C5</f>
        <v>0.16666666666666666</v>
      </c>
      <c r="D47" s="43">
        <f>D46/D5</f>
        <v>0.2</v>
      </c>
      <c r="E47" s="43">
        <f>E46/E5</f>
        <v>0.30882352941176472</v>
      </c>
      <c r="F47" s="43">
        <f>F46/F5</f>
        <v>0.38356164383561642</v>
      </c>
    </row>
    <row r="48" spans="1:7" x14ac:dyDescent="0.2">
      <c r="A48" s="184" t="s">
        <v>54</v>
      </c>
      <c r="B48" s="34">
        <v>4</v>
      </c>
      <c r="C48" s="17">
        <v>7</v>
      </c>
      <c r="D48" s="17">
        <v>4</v>
      </c>
      <c r="E48" s="17">
        <v>4</v>
      </c>
      <c r="F48" s="17">
        <v>4</v>
      </c>
    </row>
    <row r="49" spans="1:7" x14ac:dyDescent="0.2">
      <c r="A49" s="184"/>
      <c r="B49" s="43">
        <f>B48/B5</f>
        <v>4.9382716049382713E-2</v>
      </c>
      <c r="C49" s="43">
        <f>C48/C5</f>
        <v>8.3333333333333329E-2</v>
      </c>
      <c r="D49" s="43">
        <f>D48/D5</f>
        <v>6.1538461538461542E-2</v>
      </c>
      <c r="E49" s="43">
        <f>E48/E5</f>
        <v>5.8823529411764705E-2</v>
      </c>
      <c r="F49" s="43">
        <f>F48/F5</f>
        <v>5.4794520547945202E-2</v>
      </c>
    </row>
    <row r="50" spans="1:7" x14ac:dyDescent="0.2">
      <c r="A50" s="184" t="s">
        <v>120</v>
      </c>
      <c r="B50" s="34">
        <v>2</v>
      </c>
      <c r="C50" s="34">
        <v>0</v>
      </c>
      <c r="D50" s="34">
        <v>2</v>
      </c>
      <c r="E50" s="17">
        <v>3</v>
      </c>
      <c r="F50" s="17">
        <v>3</v>
      </c>
    </row>
    <row r="51" spans="1:7" x14ac:dyDescent="0.2">
      <c r="A51" s="184"/>
      <c r="B51" s="43">
        <f>B50/B5</f>
        <v>2.4691358024691357E-2</v>
      </c>
      <c r="C51" s="43">
        <f>C50/C5</f>
        <v>0</v>
      </c>
      <c r="D51" s="43">
        <f>D50/D5</f>
        <v>3.0769230769230771E-2</v>
      </c>
      <c r="E51" s="43">
        <f>E50/E5</f>
        <v>4.4117647058823532E-2</v>
      </c>
      <c r="F51" s="43">
        <f>F50/F5</f>
        <v>4.1095890410958902E-2</v>
      </c>
    </row>
    <row r="52" spans="1:7" x14ac:dyDescent="0.2">
      <c r="A52" s="9"/>
    </row>
    <row r="53" spans="1:7" ht="15" x14ac:dyDescent="0.25">
      <c r="A53" s="13" t="s">
        <v>191</v>
      </c>
      <c r="G53" s="23"/>
    </row>
    <row r="54" spans="1:7" ht="15" x14ac:dyDescent="0.25">
      <c r="A54" s="169" t="s">
        <v>19</v>
      </c>
      <c r="B54" s="16" t="s">
        <v>98</v>
      </c>
      <c r="C54" s="16" t="s">
        <v>106</v>
      </c>
      <c r="D54" s="16" t="s">
        <v>121</v>
      </c>
      <c r="E54" s="16" t="s">
        <v>159</v>
      </c>
      <c r="F54" s="16" t="s">
        <v>207</v>
      </c>
    </row>
    <row r="55" spans="1:7" ht="25.5" x14ac:dyDescent="0.2">
      <c r="A55" s="2" t="s">
        <v>24</v>
      </c>
      <c r="B55" s="49">
        <v>126.4</v>
      </c>
      <c r="C55" s="49">
        <v>118.1</v>
      </c>
      <c r="D55" s="49">
        <v>101.3</v>
      </c>
      <c r="E55" s="49">
        <v>104.5</v>
      </c>
      <c r="F55" s="182" t="s">
        <v>216</v>
      </c>
      <c r="G55" s="90"/>
    </row>
    <row r="56" spans="1:7" x14ac:dyDescent="0.2">
      <c r="A56" s="2" t="s">
        <v>22</v>
      </c>
      <c r="B56" s="21">
        <v>115</v>
      </c>
      <c r="C56" s="21">
        <v>115</v>
      </c>
      <c r="D56" s="21">
        <v>115</v>
      </c>
      <c r="E56" s="21">
        <v>115</v>
      </c>
      <c r="F56" s="21">
        <v>115</v>
      </c>
    </row>
    <row r="57" spans="1:7" x14ac:dyDescent="0.2">
      <c r="A57" s="20" t="s">
        <v>23</v>
      </c>
      <c r="B57" s="44">
        <f>B55-B56</f>
        <v>11.400000000000006</v>
      </c>
      <c r="C57" s="44">
        <f>C55-C56</f>
        <v>3.0999999999999943</v>
      </c>
      <c r="D57" s="44">
        <f>D55-D56</f>
        <v>-13.700000000000003</v>
      </c>
      <c r="E57" s="44">
        <f>E55-E56</f>
        <v>-10.5</v>
      </c>
      <c r="F57" s="183" t="s">
        <v>217</v>
      </c>
    </row>
    <row r="58" spans="1:7" x14ac:dyDescent="0.2">
      <c r="A58" s="89" t="s">
        <v>18</v>
      </c>
    </row>
    <row r="59" spans="1:7" x14ac:dyDescent="0.2">
      <c r="A59" s="1"/>
    </row>
  </sheetData>
  <mergeCells count="4">
    <mergeCell ref="A48:A49"/>
    <mergeCell ref="A50:A51"/>
    <mergeCell ref="A24:D24"/>
    <mergeCell ref="A15:D15"/>
  </mergeCells>
  <phoneticPr fontId="0" type="noConversion"/>
  <printOptions horizontalCentered="1"/>
  <pageMargins left="0.5" right="0.5" top="0.5" bottom="0.5" header="0.5" footer="0.25"/>
  <pageSetup scale="89" orientation="portrait" r:id="rId1"/>
  <headerFooter alignWithMargins="0">
    <oddFooter>&amp;L&amp;8MIT Enrollment Fall 10-13&amp;R&amp;8Institutional Research &amp; Assessment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12" workbookViewId="0">
      <selection activeCell="E48" sqref="E48"/>
    </sheetView>
  </sheetViews>
  <sheetFormatPr defaultRowHeight="12.75" x14ac:dyDescent="0.2"/>
  <cols>
    <col min="9" max="9" width="10.7109375" customWidth="1"/>
  </cols>
  <sheetData>
    <row r="1" spans="1:4" ht="15.75" x14ac:dyDescent="0.25">
      <c r="A1" s="7" t="s">
        <v>100</v>
      </c>
    </row>
    <row r="3" spans="1:4" x14ac:dyDescent="0.2">
      <c r="A3" s="8" t="s">
        <v>81</v>
      </c>
      <c r="B3" s="19">
        <v>121.6</v>
      </c>
    </row>
    <row r="4" spans="1:4" x14ac:dyDescent="0.2">
      <c r="A4" t="s">
        <v>82</v>
      </c>
      <c r="B4" s="19">
        <v>116.8</v>
      </c>
    </row>
    <row r="5" spans="1:4" x14ac:dyDescent="0.2">
      <c r="A5" t="s">
        <v>83</v>
      </c>
      <c r="B5" s="68">
        <v>113.6</v>
      </c>
      <c r="D5" s="41"/>
    </row>
    <row r="6" spans="1:4" x14ac:dyDescent="0.2">
      <c r="A6" s="8" t="s">
        <v>68</v>
      </c>
      <c r="B6" s="71">
        <f>AVERAGE(B3:B5)</f>
        <v>117.33333333333333</v>
      </c>
      <c r="D6" s="41"/>
    </row>
    <row r="7" spans="1:4" x14ac:dyDescent="0.2">
      <c r="A7" s="8" t="s">
        <v>69</v>
      </c>
      <c r="B7" s="48">
        <v>124</v>
      </c>
    </row>
    <row r="8" spans="1:4" x14ac:dyDescent="0.2">
      <c r="A8" t="s">
        <v>70</v>
      </c>
      <c r="B8" s="70">
        <f>B6-B7</f>
        <v>-6.6666666666666714</v>
      </c>
    </row>
    <row r="10" spans="1:4" x14ac:dyDescent="0.2">
      <c r="A10" s="8" t="s">
        <v>92</v>
      </c>
      <c r="B10" s="19">
        <v>116.8</v>
      </c>
    </row>
    <row r="11" spans="1:4" x14ac:dyDescent="0.2">
      <c r="A11" t="s">
        <v>93</v>
      </c>
      <c r="B11" s="19">
        <v>116.8</v>
      </c>
    </row>
    <row r="12" spans="1:4" x14ac:dyDescent="0.2">
      <c r="A12" t="s">
        <v>94</v>
      </c>
      <c r="B12" s="68">
        <v>113.6</v>
      </c>
      <c r="D12" s="41"/>
    </row>
    <row r="13" spans="1:4" x14ac:dyDescent="0.2">
      <c r="A13" s="8" t="s">
        <v>68</v>
      </c>
      <c r="B13" s="71">
        <f>AVERAGE(B10:B12)</f>
        <v>115.73333333333333</v>
      </c>
      <c r="D13" s="41"/>
    </row>
    <row r="14" spans="1:4" x14ac:dyDescent="0.2">
      <c r="A14" s="8" t="s">
        <v>69</v>
      </c>
      <c r="B14" s="48">
        <v>124</v>
      </c>
    </row>
    <row r="15" spans="1:4" x14ac:dyDescent="0.2">
      <c r="A15" t="s">
        <v>70</v>
      </c>
      <c r="B15" s="70">
        <f>B13-B14</f>
        <v>-8.2666666666666657</v>
      </c>
    </row>
    <row r="17" spans="1:9" x14ac:dyDescent="0.2">
      <c r="A17" s="8" t="s">
        <v>97</v>
      </c>
      <c r="B17" s="19">
        <v>129.6</v>
      </c>
    </row>
    <row r="18" spans="1:9" x14ac:dyDescent="0.2">
      <c r="A18" t="s">
        <v>111</v>
      </c>
      <c r="B18" s="69">
        <v>126.4</v>
      </c>
    </row>
    <row r="19" spans="1:9" x14ac:dyDescent="0.2">
      <c r="A19" t="s">
        <v>112</v>
      </c>
      <c r="B19" s="69">
        <v>123.2</v>
      </c>
    </row>
    <row r="20" spans="1:9" x14ac:dyDescent="0.2">
      <c r="A20" s="8" t="s">
        <v>68</v>
      </c>
      <c r="B20" s="71">
        <f>AVERAGE(B17:B19)</f>
        <v>126.39999999999999</v>
      </c>
    </row>
    <row r="21" spans="1:9" x14ac:dyDescent="0.2">
      <c r="A21" s="8" t="s">
        <v>69</v>
      </c>
      <c r="B21" s="48">
        <v>115</v>
      </c>
    </row>
    <row r="22" spans="1:9" x14ac:dyDescent="0.2">
      <c r="A22" t="s">
        <v>70</v>
      </c>
      <c r="B22" s="70">
        <f>B20-B21</f>
        <v>11.399999999999991</v>
      </c>
    </row>
    <row r="24" spans="1:9" x14ac:dyDescent="0.2">
      <c r="A24" s="8" t="s">
        <v>101</v>
      </c>
      <c r="B24" s="19">
        <v>134.4</v>
      </c>
      <c r="D24" s="35" t="s">
        <v>196</v>
      </c>
      <c r="E24" t="s">
        <v>197</v>
      </c>
    </row>
    <row r="25" spans="1:9" x14ac:dyDescent="0.2">
      <c r="A25" t="s">
        <v>102</v>
      </c>
      <c r="B25" s="69">
        <v>110.4</v>
      </c>
      <c r="C25" s="65"/>
      <c r="D25" s="66">
        <f>SUM(B24,B31, B38)</f>
        <v>347.2</v>
      </c>
      <c r="E25" s="66">
        <f>SUM(B25,B32,B39)</f>
        <v>315.2</v>
      </c>
      <c r="F25" s="65" t="s">
        <v>109</v>
      </c>
      <c r="G25" s="65"/>
      <c r="H25" s="65"/>
      <c r="I25" s="65">
        <f>E25/D25</f>
        <v>0.90783410138248843</v>
      </c>
    </row>
    <row r="26" spans="1:9" x14ac:dyDescent="0.2">
      <c r="A26" t="s">
        <v>103</v>
      </c>
      <c r="B26" s="69">
        <v>109.6</v>
      </c>
      <c r="C26" s="65"/>
      <c r="D26" s="35" t="s">
        <v>196</v>
      </c>
      <c r="E26" t="s">
        <v>198</v>
      </c>
      <c r="F26" s="65"/>
      <c r="G26" s="65"/>
      <c r="H26" s="65"/>
      <c r="I26" s="65"/>
    </row>
    <row r="27" spans="1:9" x14ac:dyDescent="0.2">
      <c r="A27" s="8" t="s">
        <v>68</v>
      </c>
      <c r="B27" s="71">
        <f>AVERAGE(B24:B26)</f>
        <v>118.13333333333333</v>
      </c>
      <c r="D27" s="66">
        <f>D25</f>
        <v>347.2</v>
      </c>
      <c r="E27" s="66">
        <f>SUM(B26,B33,B40)</f>
        <v>309.60000000000002</v>
      </c>
      <c r="F27" s="65" t="s">
        <v>110</v>
      </c>
      <c r="G27" s="65"/>
      <c r="H27" s="65"/>
      <c r="I27" s="65">
        <f>E27/D27</f>
        <v>0.89170506912442404</v>
      </c>
    </row>
    <row r="28" spans="1:9" x14ac:dyDescent="0.2">
      <c r="A28" s="8" t="s">
        <v>69</v>
      </c>
      <c r="B28" s="48">
        <v>115</v>
      </c>
      <c r="D28" t="s">
        <v>197</v>
      </c>
      <c r="E28" t="s">
        <v>198</v>
      </c>
      <c r="F28" s="65"/>
      <c r="G28" s="65"/>
      <c r="H28" s="65"/>
      <c r="I28" s="65"/>
    </row>
    <row r="29" spans="1:9" x14ac:dyDescent="0.2">
      <c r="A29" t="s">
        <v>70</v>
      </c>
      <c r="B29" s="70">
        <f>B27-B28</f>
        <v>3.1333333333333258</v>
      </c>
      <c r="D29" s="66">
        <f>E25</f>
        <v>315.2</v>
      </c>
      <c r="E29" s="66">
        <f>E27</f>
        <v>309.60000000000002</v>
      </c>
      <c r="F29" s="65" t="s">
        <v>199</v>
      </c>
      <c r="G29" s="65"/>
      <c r="H29" s="65"/>
      <c r="I29" s="65">
        <f>E29/D29</f>
        <v>0.98223350253807118</v>
      </c>
    </row>
    <row r="30" spans="1:9" x14ac:dyDescent="0.2">
      <c r="D30" s="41"/>
      <c r="E30" s="64" t="s">
        <v>114</v>
      </c>
    </row>
    <row r="31" spans="1:9" x14ac:dyDescent="0.2">
      <c r="A31" s="8" t="s">
        <v>117</v>
      </c>
      <c r="B31" s="68">
        <v>104</v>
      </c>
      <c r="E31" s="64" t="s">
        <v>113</v>
      </c>
    </row>
    <row r="32" spans="1:9" x14ac:dyDescent="0.2">
      <c r="A32" t="s">
        <v>118</v>
      </c>
      <c r="B32" s="69">
        <v>100.8</v>
      </c>
      <c r="D32" s="41"/>
    </row>
    <row r="33" spans="1:7" x14ac:dyDescent="0.2">
      <c r="A33" t="s">
        <v>119</v>
      </c>
      <c r="B33" s="69">
        <v>99.2</v>
      </c>
      <c r="E33" s="164" t="s">
        <v>211</v>
      </c>
      <c r="F33" s="165"/>
      <c r="G33" s="165"/>
    </row>
    <row r="34" spans="1:7" x14ac:dyDescent="0.2">
      <c r="A34" s="8" t="s">
        <v>68</v>
      </c>
      <c r="B34" s="71">
        <f>AVERAGE(B31:B33)</f>
        <v>101.33333333333333</v>
      </c>
    </row>
    <row r="35" spans="1:7" x14ac:dyDescent="0.2">
      <c r="A35" s="8" t="s">
        <v>69</v>
      </c>
      <c r="B35" s="48">
        <v>115</v>
      </c>
    </row>
    <row r="36" spans="1:7" x14ac:dyDescent="0.2">
      <c r="A36" t="s">
        <v>70</v>
      </c>
      <c r="B36" s="70">
        <f>B34-B35</f>
        <v>-13.666666666666671</v>
      </c>
    </row>
    <row r="38" spans="1:7" x14ac:dyDescent="0.2">
      <c r="A38" s="8" t="s">
        <v>200</v>
      </c>
      <c r="B38" s="68">
        <v>108.8</v>
      </c>
    </row>
    <row r="39" spans="1:7" x14ac:dyDescent="0.2">
      <c r="A39" t="s">
        <v>201</v>
      </c>
      <c r="B39" s="69">
        <v>104</v>
      </c>
      <c r="C39" s="65"/>
    </row>
    <row r="40" spans="1:7" x14ac:dyDescent="0.2">
      <c r="A40" t="s">
        <v>202</v>
      </c>
      <c r="B40" s="69">
        <v>100.8</v>
      </c>
      <c r="C40" s="65"/>
      <c r="D40" s="65"/>
    </row>
    <row r="41" spans="1:7" x14ac:dyDescent="0.2">
      <c r="A41" s="8" t="s">
        <v>68</v>
      </c>
      <c r="B41" s="71">
        <f>AVERAGE(B38:B40)</f>
        <v>104.53333333333335</v>
      </c>
    </row>
    <row r="42" spans="1:7" x14ac:dyDescent="0.2">
      <c r="A42" s="8" t="s">
        <v>69</v>
      </c>
      <c r="B42" s="48">
        <v>115</v>
      </c>
    </row>
    <row r="43" spans="1:7" x14ac:dyDescent="0.2">
      <c r="A43" t="s">
        <v>70</v>
      </c>
      <c r="B43" s="70">
        <f>B41-B42</f>
        <v>-10.466666666666654</v>
      </c>
    </row>
    <row r="46" spans="1:7" x14ac:dyDescent="0.2">
      <c r="A46" s="8" t="s">
        <v>208</v>
      </c>
      <c r="B46" s="68">
        <v>116.8</v>
      </c>
    </row>
    <row r="47" spans="1:7" x14ac:dyDescent="0.2">
      <c r="A47" s="180" t="s">
        <v>209</v>
      </c>
      <c r="B47" s="181">
        <f>B46*I25</f>
        <v>106.03502304147464</v>
      </c>
      <c r="C47" s="65" t="s">
        <v>203</v>
      </c>
    </row>
    <row r="48" spans="1:7" x14ac:dyDescent="0.2">
      <c r="A48" s="180" t="s">
        <v>210</v>
      </c>
      <c r="B48" s="181">
        <f>B47*I29</f>
        <v>104.15115207373272</v>
      </c>
      <c r="C48" s="65" t="s">
        <v>203</v>
      </c>
      <c r="D48" s="65"/>
    </row>
    <row r="49" spans="1:2" x14ac:dyDescent="0.2">
      <c r="A49" s="8" t="s">
        <v>68</v>
      </c>
      <c r="B49" s="71">
        <f>AVERAGE(B46:B48)</f>
        <v>108.99539170506911</v>
      </c>
    </row>
    <row r="50" spans="1:2" x14ac:dyDescent="0.2">
      <c r="A50" s="8" t="s">
        <v>69</v>
      </c>
      <c r="B50" s="48">
        <v>115</v>
      </c>
    </row>
    <row r="51" spans="1:2" x14ac:dyDescent="0.2">
      <c r="A51" t="s">
        <v>70</v>
      </c>
      <c r="B51" s="70">
        <f>B49-B50</f>
        <v>-6.0046082949308897</v>
      </c>
    </row>
  </sheetData>
  <phoneticPr fontId="15" type="noConversion"/>
  <pageMargins left="0.75" right="0.75" top="1" bottom="1" header="0.5" footer="0.5"/>
  <pageSetup orientation="portrait" r:id="rId1"/>
  <headerFooter alignWithMargins="0">
    <oddFooter>&amp;L&amp;8MIT FTE distribution by quarter&amp;R&amp;8Institutinonal Research &amp; Assessment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zoomScale="85" zoomScaleNormal="85" workbookViewId="0">
      <selection activeCell="A30" sqref="A30"/>
    </sheetView>
  </sheetViews>
  <sheetFormatPr defaultRowHeight="12.75" x14ac:dyDescent="0.2"/>
  <cols>
    <col min="1" max="1" width="28.7109375" customWidth="1"/>
    <col min="2" max="12" width="10.28515625" customWidth="1"/>
    <col min="13" max="13" width="9.7109375" customWidth="1"/>
    <col min="14" max="18" width="10.28515625" customWidth="1"/>
  </cols>
  <sheetData>
    <row r="1" spans="1:18" ht="18" x14ac:dyDescent="0.25">
      <c r="A1" s="97" t="s">
        <v>14</v>
      </c>
      <c r="F1" s="23"/>
    </row>
    <row r="2" spans="1:18" ht="15.75" x14ac:dyDescent="0.25">
      <c r="A2" s="7" t="s">
        <v>143</v>
      </c>
      <c r="C2" s="12"/>
      <c r="F2" s="23"/>
    </row>
    <row r="4" spans="1:18" ht="15" x14ac:dyDescent="0.25">
      <c r="A4" s="13" t="s">
        <v>156</v>
      </c>
      <c r="P4" s="6" t="s">
        <v>116</v>
      </c>
    </row>
    <row r="5" spans="1:18" x14ac:dyDescent="0.2">
      <c r="A5" s="123" t="s">
        <v>4</v>
      </c>
      <c r="B5" s="124" t="s">
        <v>144</v>
      </c>
      <c r="C5" s="124" t="s">
        <v>145</v>
      </c>
      <c r="D5" s="124" t="s">
        <v>146</v>
      </c>
      <c r="E5" s="124" t="s">
        <v>147</v>
      </c>
      <c r="F5" s="124" t="s">
        <v>148</v>
      </c>
      <c r="G5" s="124" t="s">
        <v>149</v>
      </c>
      <c r="H5" s="124" t="s">
        <v>150</v>
      </c>
      <c r="I5" s="124" t="s">
        <v>151</v>
      </c>
      <c r="J5" s="124" t="s">
        <v>152</v>
      </c>
      <c r="K5" s="124" t="s">
        <v>153</v>
      </c>
      <c r="L5" s="124" t="s">
        <v>154</v>
      </c>
      <c r="M5" s="124" t="s">
        <v>155</v>
      </c>
      <c r="N5" s="124" t="s">
        <v>98</v>
      </c>
      <c r="O5" s="124" t="s">
        <v>106</v>
      </c>
      <c r="P5" s="124" t="s">
        <v>121</v>
      </c>
      <c r="Q5" s="124" t="s">
        <v>159</v>
      </c>
      <c r="R5" s="124" t="s">
        <v>207</v>
      </c>
    </row>
    <row r="6" spans="1:18" s="130" customFormat="1" ht="30" x14ac:dyDescent="0.25">
      <c r="A6" s="99" t="s">
        <v>16</v>
      </c>
      <c r="B6" s="132">
        <v>35</v>
      </c>
      <c r="C6" s="132">
        <v>47</v>
      </c>
      <c r="D6" s="132">
        <v>36</v>
      </c>
      <c r="E6" s="133">
        <v>30</v>
      </c>
      <c r="F6" s="134">
        <v>36</v>
      </c>
      <c r="G6" s="134">
        <v>37</v>
      </c>
      <c r="H6" s="134">
        <v>33</v>
      </c>
      <c r="I6" s="134">
        <v>39</v>
      </c>
      <c r="J6" s="134">
        <v>36</v>
      </c>
      <c r="K6" s="134">
        <v>35</v>
      </c>
      <c r="L6" s="134">
        <v>34</v>
      </c>
      <c r="M6" s="134">
        <v>29</v>
      </c>
      <c r="N6" s="134">
        <v>36</v>
      </c>
      <c r="O6" s="134">
        <v>40</v>
      </c>
      <c r="P6" s="134">
        <v>29</v>
      </c>
      <c r="Q6" s="134">
        <v>27</v>
      </c>
      <c r="R6" s="170"/>
    </row>
    <row r="7" spans="1:18" x14ac:dyDescent="0.2">
      <c r="A7" s="19" t="s">
        <v>218</v>
      </c>
    </row>
    <row r="9" spans="1:18" ht="15" x14ac:dyDescent="0.25">
      <c r="A9" s="13" t="s">
        <v>157</v>
      </c>
    </row>
    <row r="10" spans="1:18" x14ac:dyDescent="0.2">
      <c r="P10" s="6" t="s">
        <v>116</v>
      </c>
    </row>
    <row r="11" spans="1:18" x14ac:dyDescent="0.2">
      <c r="A11" s="120" t="s">
        <v>2</v>
      </c>
      <c r="B11" s="121">
        <v>1998</v>
      </c>
      <c r="C11" s="121">
        <v>1999</v>
      </c>
      <c r="D11" s="121">
        <v>2000</v>
      </c>
      <c r="E11" s="121">
        <v>2001</v>
      </c>
      <c r="F11" s="121">
        <v>2002</v>
      </c>
      <c r="G11" s="121">
        <v>2003</v>
      </c>
      <c r="H11" s="121">
        <v>2004</v>
      </c>
      <c r="I11" s="121">
        <v>2005</v>
      </c>
      <c r="J11" s="121">
        <v>2006</v>
      </c>
      <c r="K11" s="121">
        <v>2007</v>
      </c>
      <c r="L11" s="121">
        <v>2008</v>
      </c>
      <c r="M11" s="121">
        <v>2009</v>
      </c>
      <c r="N11" s="121">
        <v>2010</v>
      </c>
      <c r="O11" s="121">
        <v>2011</v>
      </c>
      <c r="P11" s="121">
        <v>2012</v>
      </c>
      <c r="Q11" s="121">
        <v>2013</v>
      </c>
      <c r="R11" s="121">
        <v>2014</v>
      </c>
    </row>
    <row r="12" spans="1:18" s="130" customFormat="1" ht="30" x14ac:dyDescent="0.25">
      <c r="A12" s="122" t="s">
        <v>71</v>
      </c>
      <c r="B12" s="131">
        <v>54</v>
      </c>
      <c r="C12" s="131">
        <v>40</v>
      </c>
      <c r="D12" s="131">
        <v>40</v>
      </c>
      <c r="E12" s="131">
        <v>43</v>
      </c>
      <c r="F12" s="131">
        <v>43</v>
      </c>
      <c r="G12" s="131">
        <v>45</v>
      </c>
      <c r="H12" s="131">
        <v>43</v>
      </c>
      <c r="I12" s="131">
        <v>47</v>
      </c>
      <c r="J12" s="131">
        <v>41</v>
      </c>
      <c r="K12" s="131">
        <v>41</v>
      </c>
      <c r="L12" s="131">
        <v>42</v>
      </c>
      <c r="M12" s="131">
        <v>43</v>
      </c>
      <c r="N12" s="131">
        <v>42</v>
      </c>
      <c r="O12" s="131">
        <v>45</v>
      </c>
      <c r="P12" s="131">
        <v>34</v>
      </c>
      <c r="Q12" s="131">
        <v>40</v>
      </c>
      <c r="R12" s="131">
        <v>38</v>
      </c>
    </row>
    <row r="13" spans="1:18" ht="11.25" customHeight="1" x14ac:dyDescent="0.2">
      <c r="A13" s="125"/>
      <c r="B13" s="118"/>
      <c r="C13" s="118"/>
      <c r="D13" s="118"/>
      <c r="E13" s="118"/>
      <c r="F13" s="119"/>
    </row>
    <row r="14" spans="1:18" ht="15" x14ac:dyDescent="0.25">
      <c r="A14" s="111" t="s">
        <v>9</v>
      </c>
      <c r="B14" s="112" t="s">
        <v>160</v>
      </c>
      <c r="C14" s="112" t="s">
        <v>161</v>
      </c>
      <c r="D14" s="112" t="s">
        <v>162</v>
      </c>
      <c r="E14" s="112" t="s">
        <v>163</v>
      </c>
      <c r="F14" s="112" t="s">
        <v>164</v>
      </c>
      <c r="G14" s="112" t="s">
        <v>165</v>
      </c>
      <c r="H14" s="112" t="s">
        <v>166</v>
      </c>
      <c r="I14" s="112" t="s">
        <v>167</v>
      </c>
      <c r="J14" s="112" t="s">
        <v>168</v>
      </c>
      <c r="K14" s="112" t="s">
        <v>169</v>
      </c>
      <c r="L14" s="112" t="s">
        <v>170</v>
      </c>
      <c r="M14" s="112" t="s">
        <v>171</v>
      </c>
      <c r="N14" s="112" t="s">
        <v>99</v>
      </c>
      <c r="O14" s="112" t="s">
        <v>104</v>
      </c>
      <c r="P14" s="112" t="s">
        <v>128</v>
      </c>
      <c r="Q14" s="113" t="s">
        <v>158</v>
      </c>
      <c r="R14" s="113" t="s">
        <v>212</v>
      </c>
    </row>
    <row r="15" spans="1:18" s="130" customFormat="1" ht="30" x14ac:dyDescent="0.25">
      <c r="A15" s="114" t="s">
        <v>15</v>
      </c>
      <c r="B15" s="128">
        <v>48</v>
      </c>
      <c r="C15" s="128">
        <v>34</v>
      </c>
      <c r="D15" s="128">
        <v>30</v>
      </c>
      <c r="E15" s="128">
        <v>33</v>
      </c>
      <c r="F15" s="128">
        <v>37</v>
      </c>
      <c r="G15" s="128">
        <v>32</v>
      </c>
      <c r="H15" s="128">
        <v>38</v>
      </c>
      <c r="I15" s="128">
        <v>36</v>
      </c>
      <c r="J15" s="128">
        <v>35</v>
      </c>
      <c r="K15" s="128">
        <v>34</v>
      </c>
      <c r="L15" s="128">
        <v>30</v>
      </c>
      <c r="M15" s="128">
        <v>37</v>
      </c>
      <c r="N15" s="128">
        <v>35</v>
      </c>
      <c r="O15" s="128">
        <v>31</v>
      </c>
      <c r="P15" s="128">
        <v>27</v>
      </c>
      <c r="Q15" s="128">
        <v>33</v>
      </c>
      <c r="R15" s="135"/>
    </row>
    <row r="16" spans="1:18" ht="14.25" customHeight="1" x14ac:dyDescent="0.2">
      <c r="A16" s="115" t="s">
        <v>13</v>
      </c>
      <c r="B16" s="116">
        <f t="shared" ref="B16:M16" si="0">B15/B12</f>
        <v>0.88888888888888884</v>
      </c>
      <c r="C16" s="116">
        <f t="shared" si="0"/>
        <v>0.85</v>
      </c>
      <c r="D16" s="116">
        <f t="shared" si="0"/>
        <v>0.75</v>
      </c>
      <c r="E16" s="116">
        <f t="shared" si="0"/>
        <v>0.76744186046511631</v>
      </c>
      <c r="F16" s="116">
        <f t="shared" si="0"/>
        <v>0.86046511627906974</v>
      </c>
      <c r="G16" s="116">
        <f t="shared" si="0"/>
        <v>0.71111111111111114</v>
      </c>
      <c r="H16" s="116">
        <f t="shared" si="0"/>
        <v>0.88372093023255816</v>
      </c>
      <c r="I16" s="116">
        <f t="shared" si="0"/>
        <v>0.76595744680851063</v>
      </c>
      <c r="J16" s="116">
        <f t="shared" si="0"/>
        <v>0.85365853658536583</v>
      </c>
      <c r="K16" s="116">
        <f t="shared" si="0"/>
        <v>0.82926829268292679</v>
      </c>
      <c r="L16" s="116">
        <f t="shared" si="0"/>
        <v>0.7142857142857143</v>
      </c>
      <c r="M16" s="116">
        <f t="shared" si="0"/>
        <v>0.86046511627906974</v>
      </c>
      <c r="N16" s="116">
        <f>N15/N12</f>
        <v>0.83333333333333337</v>
      </c>
      <c r="O16" s="116">
        <f>O15/O12</f>
        <v>0.68888888888888888</v>
      </c>
      <c r="P16" s="116">
        <f>P15/P12</f>
        <v>0.79411764705882348</v>
      </c>
      <c r="Q16" s="116">
        <f>Q15/Q12</f>
        <v>0.82499999999999996</v>
      </c>
      <c r="R16" s="117"/>
    </row>
    <row r="17" spans="1:18" ht="18.75" customHeight="1" x14ac:dyDescent="0.2">
      <c r="A17" s="126"/>
      <c r="B17" s="98"/>
      <c r="C17" s="98"/>
      <c r="D17" s="98"/>
      <c r="E17" s="98"/>
      <c r="F17" s="98"/>
      <c r="G17" s="98"/>
      <c r="P17" s="6" t="s">
        <v>116</v>
      </c>
    </row>
    <row r="18" spans="1:18" ht="57" customHeight="1" x14ac:dyDescent="0.25">
      <c r="A18" s="99" t="s">
        <v>72</v>
      </c>
      <c r="B18" s="100" t="s">
        <v>172</v>
      </c>
      <c r="C18" s="100" t="s">
        <v>173</v>
      </c>
      <c r="D18" s="100" t="s">
        <v>174</v>
      </c>
      <c r="E18" s="100" t="s">
        <v>175</v>
      </c>
      <c r="F18" s="101" t="s">
        <v>176</v>
      </c>
      <c r="G18" s="101" t="s">
        <v>177</v>
      </c>
      <c r="H18" s="101" t="s">
        <v>178</v>
      </c>
      <c r="I18" s="101" t="s">
        <v>179</v>
      </c>
      <c r="J18" s="101" t="s">
        <v>180</v>
      </c>
      <c r="K18" s="101" t="s">
        <v>181</v>
      </c>
      <c r="L18" s="101" t="s">
        <v>182</v>
      </c>
      <c r="M18" s="101" t="s">
        <v>183</v>
      </c>
      <c r="N18" s="101" t="s">
        <v>90</v>
      </c>
      <c r="O18" s="101" t="s">
        <v>105</v>
      </c>
      <c r="P18" s="101" t="s">
        <v>204</v>
      </c>
      <c r="Q18" s="101" t="s">
        <v>205</v>
      </c>
      <c r="R18" s="101" t="s">
        <v>213</v>
      </c>
    </row>
    <row r="19" spans="1:18" s="130" customFormat="1" ht="31.5" customHeight="1" x14ac:dyDescent="0.25">
      <c r="A19" s="102" t="s">
        <v>51</v>
      </c>
      <c r="B19" s="127">
        <v>47</v>
      </c>
      <c r="C19" s="127">
        <v>33</v>
      </c>
      <c r="D19" s="128">
        <v>29</v>
      </c>
      <c r="E19" s="128">
        <v>35</v>
      </c>
      <c r="F19" s="128">
        <v>36</v>
      </c>
      <c r="G19" s="128">
        <v>31</v>
      </c>
      <c r="H19" s="128">
        <v>36</v>
      </c>
      <c r="I19" s="128">
        <v>36</v>
      </c>
      <c r="J19" s="128">
        <v>34</v>
      </c>
      <c r="K19" s="128">
        <v>33</v>
      </c>
      <c r="L19" s="128">
        <v>29</v>
      </c>
      <c r="M19" s="128">
        <v>34</v>
      </c>
      <c r="N19" s="128">
        <v>35</v>
      </c>
      <c r="O19" s="128">
        <v>29</v>
      </c>
      <c r="P19" s="128">
        <v>26</v>
      </c>
      <c r="Q19" s="129"/>
      <c r="R19" s="129"/>
    </row>
    <row r="20" spans="1:18" ht="14.25" customHeight="1" x14ac:dyDescent="0.2">
      <c r="A20" s="103" t="s">
        <v>17</v>
      </c>
      <c r="B20" s="104">
        <f t="shared" ref="B20:M20" si="1">B19/B12</f>
        <v>0.87037037037037035</v>
      </c>
      <c r="C20" s="104">
        <f t="shared" si="1"/>
        <v>0.82499999999999996</v>
      </c>
      <c r="D20" s="104">
        <f t="shared" si="1"/>
        <v>0.72499999999999998</v>
      </c>
      <c r="E20" s="104">
        <f t="shared" si="1"/>
        <v>0.81395348837209303</v>
      </c>
      <c r="F20" s="104">
        <f t="shared" si="1"/>
        <v>0.83720930232558144</v>
      </c>
      <c r="G20" s="104">
        <f t="shared" si="1"/>
        <v>0.68888888888888888</v>
      </c>
      <c r="H20" s="104">
        <f t="shared" si="1"/>
        <v>0.83720930232558144</v>
      </c>
      <c r="I20" s="104">
        <f t="shared" si="1"/>
        <v>0.76595744680851063</v>
      </c>
      <c r="J20" s="104">
        <f t="shared" si="1"/>
        <v>0.82926829268292679</v>
      </c>
      <c r="K20" s="104">
        <f t="shared" si="1"/>
        <v>0.80487804878048785</v>
      </c>
      <c r="L20" s="104">
        <f t="shared" si="1"/>
        <v>0.69047619047619047</v>
      </c>
      <c r="M20" s="104">
        <f t="shared" si="1"/>
        <v>0.79069767441860461</v>
      </c>
      <c r="N20" s="105">
        <f>N19/N12</f>
        <v>0.83333333333333337</v>
      </c>
      <c r="O20" s="105">
        <f>O19/O12</f>
        <v>0.64444444444444449</v>
      </c>
      <c r="P20" s="105">
        <f>P19/P12</f>
        <v>0.76470588235294112</v>
      </c>
      <c r="Q20" s="106"/>
      <c r="R20" s="106"/>
    </row>
    <row r="21" spans="1:18" ht="52.5" customHeight="1" x14ac:dyDescent="0.2">
      <c r="A21" s="107"/>
      <c r="B21" s="101" t="s">
        <v>204</v>
      </c>
      <c r="C21" s="101" t="s">
        <v>204</v>
      </c>
      <c r="D21" s="101" t="s">
        <v>204</v>
      </c>
      <c r="E21" s="101" t="s">
        <v>204</v>
      </c>
      <c r="F21" s="101" t="s">
        <v>204</v>
      </c>
      <c r="G21" s="101" t="s">
        <v>204</v>
      </c>
      <c r="H21" s="101" t="s">
        <v>204</v>
      </c>
      <c r="I21" s="101" t="s">
        <v>204</v>
      </c>
      <c r="J21" s="101" t="s">
        <v>204</v>
      </c>
      <c r="K21" s="101" t="s">
        <v>204</v>
      </c>
      <c r="L21" s="101" t="s">
        <v>204</v>
      </c>
      <c r="M21" s="101" t="s">
        <v>204</v>
      </c>
      <c r="N21" s="101" t="s">
        <v>204</v>
      </c>
      <c r="O21" s="101" t="s">
        <v>204</v>
      </c>
      <c r="P21" s="101"/>
      <c r="Q21" s="101"/>
      <c r="R21" s="101"/>
    </row>
    <row r="22" spans="1:18" s="130" customFormat="1" ht="30" customHeight="1" x14ac:dyDescent="0.25">
      <c r="A22" s="102" t="s">
        <v>86</v>
      </c>
      <c r="B22" s="128">
        <v>49</v>
      </c>
      <c r="C22" s="128">
        <v>34</v>
      </c>
      <c r="D22" s="128">
        <v>29</v>
      </c>
      <c r="E22" s="128">
        <v>36</v>
      </c>
      <c r="F22" s="128">
        <v>38</v>
      </c>
      <c r="G22" s="127">
        <v>34</v>
      </c>
      <c r="H22" s="127">
        <v>36</v>
      </c>
      <c r="I22" s="127">
        <v>37</v>
      </c>
      <c r="J22" s="128">
        <v>35</v>
      </c>
      <c r="K22" s="128">
        <v>34</v>
      </c>
      <c r="L22" s="128">
        <v>32</v>
      </c>
      <c r="M22" s="128">
        <v>39</v>
      </c>
      <c r="N22" s="128">
        <v>35</v>
      </c>
      <c r="O22" s="128">
        <v>30</v>
      </c>
      <c r="P22" s="129"/>
      <c r="Q22" s="129"/>
      <c r="R22" s="129"/>
    </row>
    <row r="23" spans="1:18" ht="25.5" x14ac:dyDescent="0.2">
      <c r="A23" s="108" t="s">
        <v>85</v>
      </c>
      <c r="B23" s="104">
        <f t="shared" ref="B23:M23" si="2">B22/B12</f>
        <v>0.90740740740740744</v>
      </c>
      <c r="C23" s="104">
        <f t="shared" si="2"/>
        <v>0.85</v>
      </c>
      <c r="D23" s="104">
        <f t="shared" si="2"/>
        <v>0.72499999999999998</v>
      </c>
      <c r="E23" s="104">
        <f t="shared" si="2"/>
        <v>0.83720930232558144</v>
      </c>
      <c r="F23" s="104">
        <f t="shared" si="2"/>
        <v>0.88372093023255816</v>
      </c>
      <c r="G23" s="104">
        <f t="shared" si="2"/>
        <v>0.75555555555555554</v>
      </c>
      <c r="H23" s="104">
        <f t="shared" si="2"/>
        <v>0.83720930232558144</v>
      </c>
      <c r="I23" s="104">
        <f t="shared" si="2"/>
        <v>0.78723404255319152</v>
      </c>
      <c r="J23" s="104">
        <f t="shared" si="2"/>
        <v>0.85365853658536583</v>
      </c>
      <c r="K23" s="104">
        <f t="shared" si="2"/>
        <v>0.82926829268292679</v>
      </c>
      <c r="L23" s="104">
        <f t="shared" si="2"/>
        <v>0.76190476190476186</v>
      </c>
      <c r="M23" s="105">
        <f t="shared" si="2"/>
        <v>0.90697674418604646</v>
      </c>
      <c r="N23" s="109">
        <f>N22/N12</f>
        <v>0.83333333333333337</v>
      </c>
      <c r="O23" s="109">
        <f>O22/O12</f>
        <v>0.66666666666666663</v>
      </c>
      <c r="P23" s="110"/>
      <c r="Q23" s="110"/>
      <c r="R23" s="110"/>
    </row>
    <row r="24" spans="1:18" x14ac:dyDescent="0.2">
      <c r="A24" s="1" t="s">
        <v>219</v>
      </c>
    </row>
    <row r="25" spans="1:18" x14ac:dyDescent="0.2"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18" x14ac:dyDescent="0.2">
      <c r="G26" s="35"/>
    </row>
  </sheetData>
  <phoneticPr fontId="15" type="noConversion"/>
  <printOptions horizontalCentered="1"/>
  <pageMargins left="0.35" right="0.35" top="0.75" bottom="0.5" header="0.5" footer="0.25"/>
  <pageSetup scale="65" orientation="landscape" r:id="rId1"/>
  <headerFooter alignWithMargins="0">
    <oddFooter>&amp;L&amp;8MIT retention and graduation&amp;R&amp;8Institutional Research &amp; Assessment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view="pageBreakPreview" zoomScaleNormal="80" zoomScaleSheetLayoutView="100" workbookViewId="0">
      <selection activeCell="N10" sqref="N10"/>
    </sheetView>
  </sheetViews>
  <sheetFormatPr defaultRowHeight="12.75" x14ac:dyDescent="0.2"/>
  <cols>
    <col min="1" max="1" width="30.85546875" customWidth="1"/>
    <col min="2" max="5" width="9.7109375" customWidth="1"/>
    <col min="6" max="10" width="9.7109375" style="31" customWidth="1"/>
    <col min="11" max="13" width="9.7109375" customWidth="1"/>
    <col min="14" max="14" width="23.42578125" customWidth="1"/>
  </cols>
  <sheetData>
    <row r="1" spans="1:15" ht="15.75" x14ac:dyDescent="0.25">
      <c r="A1" s="7" t="s">
        <v>215</v>
      </c>
      <c r="F1" s="28"/>
      <c r="G1" s="28"/>
      <c r="H1" s="28"/>
      <c r="I1" s="28"/>
      <c r="J1" s="28"/>
    </row>
    <row r="2" spans="1:15" x14ac:dyDescent="0.2">
      <c r="F2" s="28"/>
      <c r="G2" s="28"/>
      <c r="H2" s="28"/>
      <c r="I2" s="28"/>
      <c r="J2" s="28"/>
      <c r="K2" s="6" t="s">
        <v>116</v>
      </c>
      <c r="L2" s="161"/>
      <c r="M2" s="161"/>
    </row>
    <row r="3" spans="1:15" x14ac:dyDescent="0.2">
      <c r="A3" s="5" t="s">
        <v>25</v>
      </c>
      <c r="B3" s="5" t="s">
        <v>26</v>
      </c>
      <c r="C3" s="5" t="s">
        <v>27</v>
      </c>
      <c r="D3" s="5" t="s">
        <v>28</v>
      </c>
      <c r="E3" s="5" t="s">
        <v>49</v>
      </c>
      <c r="F3" s="29" t="s">
        <v>50</v>
      </c>
      <c r="G3" s="29" t="s">
        <v>74</v>
      </c>
      <c r="H3" s="29" t="s">
        <v>91</v>
      </c>
      <c r="I3" s="29" t="s">
        <v>96</v>
      </c>
      <c r="J3" s="29" t="s">
        <v>107</v>
      </c>
      <c r="K3" s="5" t="s">
        <v>115</v>
      </c>
      <c r="L3" s="5" t="s">
        <v>193</v>
      </c>
      <c r="M3" s="5" t="s">
        <v>214</v>
      </c>
      <c r="N3" s="162"/>
      <c r="O3" s="3"/>
    </row>
    <row r="4" spans="1:15" s="23" customFormat="1" ht="24.75" customHeight="1" x14ac:dyDescent="0.2">
      <c r="A4" s="36" t="s">
        <v>29</v>
      </c>
      <c r="B4" s="5">
        <f t="shared" ref="B4:G4" si="0">SUM(B6:B8)</f>
        <v>121</v>
      </c>
      <c r="C4" s="5">
        <f t="shared" si="0"/>
        <v>79</v>
      </c>
      <c r="D4" s="5">
        <f t="shared" si="0"/>
        <v>89</v>
      </c>
      <c r="E4" s="5">
        <f t="shared" si="0"/>
        <v>60</v>
      </c>
      <c r="F4" s="5">
        <f t="shared" si="0"/>
        <v>62</v>
      </c>
      <c r="G4" s="5">
        <f t="shared" si="0"/>
        <v>58</v>
      </c>
      <c r="H4" s="5">
        <v>60</v>
      </c>
      <c r="I4" s="5">
        <v>60</v>
      </c>
      <c r="J4" s="5">
        <v>64</v>
      </c>
      <c r="K4" s="5">
        <v>41</v>
      </c>
      <c r="L4" s="5">
        <v>52</v>
      </c>
      <c r="M4" s="5">
        <v>57</v>
      </c>
      <c r="N4"/>
    </row>
    <row r="5" spans="1:15" s="23" customFormat="1" ht="25.5" x14ac:dyDescent="0.2">
      <c r="A5" s="22" t="s">
        <v>30</v>
      </c>
      <c r="B5" s="22">
        <v>15</v>
      </c>
      <c r="C5" s="22">
        <v>14</v>
      </c>
      <c r="D5" s="22">
        <v>11</v>
      </c>
      <c r="E5" s="22">
        <v>6</v>
      </c>
      <c r="F5" s="30">
        <v>8</v>
      </c>
      <c r="G5" s="30">
        <v>2</v>
      </c>
      <c r="H5" s="30">
        <v>8</v>
      </c>
      <c r="I5" s="24">
        <v>8</v>
      </c>
      <c r="J5" s="24">
        <v>10</v>
      </c>
      <c r="K5" s="85">
        <v>13</v>
      </c>
      <c r="L5" s="85">
        <v>6</v>
      </c>
      <c r="M5" s="85">
        <v>8</v>
      </c>
      <c r="N5"/>
    </row>
    <row r="6" spans="1:15" ht="25.5" x14ac:dyDescent="0.2">
      <c r="A6" s="52" t="s">
        <v>55</v>
      </c>
      <c r="B6" s="52">
        <v>95</v>
      </c>
      <c r="C6" s="52">
        <v>70</v>
      </c>
      <c r="D6" s="52">
        <v>67</v>
      </c>
      <c r="E6" s="53">
        <v>51</v>
      </c>
      <c r="F6" s="54">
        <v>57</v>
      </c>
      <c r="G6" s="54">
        <v>47</v>
      </c>
      <c r="H6" s="54">
        <v>50</v>
      </c>
      <c r="I6" s="54">
        <v>53</v>
      </c>
      <c r="J6" s="54">
        <v>53</v>
      </c>
      <c r="K6" s="86">
        <v>37</v>
      </c>
      <c r="L6" s="86">
        <v>46</v>
      </c>
      <c r="M6" s="86">
        <v>52</v>
      </c>
      <c r="N6" s="35"/>
    </row>
    <row r="7" spans="1:15" s="23" customFormat="1" ht="25.5" x14ac:dyDescent="0.2">
      <c r="A7" s="22" t="s">
        <v>31</v>
      </c>
      <c r="B7" s="22">
        <v>13</v>
      </c>
      <c r="C7" s="22">
        <v>1</v>
      </c>
      <c r="D7" s="22">
        <v>6</v>
      </c>
      <c r="E7" s="26">
        <v>3</v>
      </c>
      <c r="F7" s="30">
        <v>3</v>
      </c>
      <c r="G7" s="30">
        <v>6</v>
      </c>
      <c r="H7" s="30">
        <v>6</v>
      </c>
      <c r="I7" s="24">
        <v>2</v>
      </c>
      <c r="J7" s="24">
        <v>3</v>
      </c>
      <c r="K7" s="85">
        <v>1</v>
      </c>
      <c r="L7" s="85">
        <v>2</v>
      </c>
      <c r="M7" s="85">
        <v>3</v>
      </c>
      <c r="N7"/>
    </row>
    <row r="8" spans="1:15" ht="25.5" x14ac:dyDescent="0.2">
      <c r="A8" s="52" t="s">
        <v>56</v>
      </c>
      <c r="B8" s="52">
        <v>13</v>
      </c>
      <c r="C8" s="52">
        <v>8</v>
      </c>
      <c r="D8" s="52">
        <v>16</v>
      </c>
      <c r="E8" s="53">
        <v>6</v>
      </c>
      <c r="F8" s="54">
        <v>2</v>
      </c>
      <c r="G8" s="54">
        <v>5</v>
      </c>
      <c r="H8" s="54">
        <v>4</v>
      </c>
      <c r="I8" s="54">
        <v>5</v>
      </c>
      <c r="J8" s="54">
        <v>8</v>
      </c>
      <c r="K8" s="160">
        <v>3</v>
      </c>
      <c r="L8" s="86">
        <v>4</v>
      </c>
      <c r="M8" s="86">
        <v>2</v>
      </c>
      <c r="N8" s="35"/>
    </row>
    <row r="9" spans="1:15" x14ac:dyDescent="0.2">
      <c r="K9" s="6" t="s">
        <v>116</v>
      </c>
      <c r="L9" s="31"/>
      <c r="M9" s="31"/>
    </row>
    <row r="10" spans="1:15" x14ac:dyDescent="0.2">
      <c r="A10" s="5" t="s">
        <v>32</v>
      </c>
      <c r="B10" s="5" t="s">
        <v>26</v>
      </c>
      <c r="C10" s="5" t="s">
        <v>27</v>
      </c>
      <c r="D10" s="5" t="s">
        <v>28</v>
      </c>
      <c r="E10" s="5" t="s">
        <v>49</v>
      </c>
      <c r="F10" s="29" t="s">
        <v>50</v>
      </c>
      <c r="G10" s="29" t="s">
        <v>74</v>
      </c>
      <c r="H10" s="29" t="s">
        <v>91</v>
      </c>
      <c r="I10" s="29" t="s">
        <v>96</v>
      </c>
      <c r="J10" s="29" t="s">
        <v>107</v>
      </c>
      <c r="K10" s="5" t="s">
        <v>115</v>
      </c>
      <c r="L10" s="5" t="s">
        <v>193</v>
      </c>
      <c r="M10" s="5" t="s">
        <v>214</v>
      </c>
      <c r="N10" s="27"/>
    </row>
    <row r="11" spans="1:15" ht="21" customHeight="1" x14ac:dyDescent="0.2">
      <c r="A11" s="36" t="s">
        <v>57</v>
      </c>
      <c r="B11" s="5">
        <f t="shared" ref="B11:H11" si="1">B15+B17+B19</f>
        <v>64</v>
      </c>
      <c r="C11" s="5">
        <f t="shared" si="1"/>
        <v>55</v>
      </c>
      <c r="D11" s="5">
        <f t="shared" si="1"/>
        <v>58</v>
      </c>
      <c r="E11" s="5">
        <f t="shared" si="1"/>
        <v>56</v>
      </c>
      <c r="F11" s="5">
        <f t="shared" si="1"/>
        <v>52</v>
      </c>
      <c r="G11" s="5">
        <f t="shared" si="1"/>
        <v>47</v>
      </c>
      <c r="H11" s="5">
        <f t="shared" si="1"/>
        <v>55</v>
      </c>
      <c r="I11" s="5">
        <v>56</v>
      </c>
      <c r="J11" s="5">
        <v>51</v>
      </c>
      <c r="K11" s="5">
        <v>40</v>
      </c>
      <c r="L11" s="5">
        <v>49</v>
      </c>
      <c r="M11" s="5">
        <v>50</v>
      </c>
    </row>
    <row r="12" spans="1:15" ht="20.25" customHeight="1" x14ac:dyDescent="0.2">
      <c r="A12" s="36" t="s">
        <v>33</v>
      </c>
      <c r="B12" s="38">
        <f t="shared" ref="B12:J12" si="2">B11/B4</f>
        <v>0.52892561983471076</v>
      </c>
      <c r="C12" s="38">
        <f t="shared" si="2"/>
        <v>0.69620253164556967</v>
      </c>
      <c r="D12" s="38">
        <f t="shared" si="2"/>
        <v>0.651685393258427</v>
      </c>
      <c r="E12" s="38">
        <f t="shared" si="2"/>
        <v>0.93333333333333335</v>
      </c>
      <c r="F12" s="38">
        <f t="shared" si="2"/>
        <v>0.83870967741935487</v>
      </c>
      <c r="G12" s="38">
        <f t="shared" si="2"/>
        <v>0.81034482758620685</v>
      </c>
      <c r="H12" s="38">
        <f t="shared" si="2"/>
        <v>0.91666666666666663</v>
      </c>
      <c r="I12" s="38">
        <f t="shared" si="2"/>
        <v>0.93333333333333335</v>
      </c>
      <c r="J12" s="38">
        <f t="shared" si="2"/>
        <v>0.796875</v>
      </c>
      <c r="K12" s="38">
        <f>K11/K4</f>
        <v>0.97560975609756095</v>
      </c>
      <c r="L12" s="38">
        <f>L11/L4</f>
        <v>0.94230769230769229</v>
      </c>
      <c r="M12" s="38">
        <f>M11/M4</f>
        <v>0.8771929824561403</v>
      </c>
    </row>
    <row r="13" spans="1:15" ht="25.5" x14ac:dyDescent="0.2">
      <c r="A13" s="22" t="s">
        <v>34</v>
      </c>
      <c r="B13" s="22">
        <v>9</v>
      </c>
      <c r="C13" s="22">
        <v>9</v>
      </c>
      <c r="D13" s="22">
        <v>7</v>
      </c>
      <c r="E13" s="22">
        <v>6</v>
      </c>
      <c r="F13" s="30">
        <v>6</v>
      </c>
      <c r="G13" s="30">
        <v>1</v>
      </c>
      <c r="H13" s="30">
        <v>7</v>
      </c>
      <c r="I13" s="50">
        <v>6</v>
      </c>
      <c r="J13" s="24">
        <v>9</v>
      </c>
      <c r="K13" s="85">
        <v>13</v>
      </c>
      <c r="L13" s="85">
        <v>5</v>
      </c>
      <c r="M13" s="85">
        <v>6</v>
      </c>
    </row>
    <row r="14" spans="1:15" x14ac:dyDescent="0.2">
      <c r="A14" s="51" t="s">
        <v>35</v>
      </c>
      <c r="B14" s="94">
        <f t="shared" ref="B14:J14" si="3">B13/B5</f>
        <v>0.6</v>
      </c>
      <c r="C14" s="94">
        <f t="shared" si="3"/>
        <v>0.6428571428571429</v>
      </c>
      <c r="D14" s="94">
        <f t="shared" si="3"/>
        <v>0.63636363636363635</v>
      </c>
      <c r="E14" s="94">
        <f t="shared" si="3"/>
        <v>1</v>
      </c>
      <c r="F14" s="94">
        <f t="shared" si="3"/>
        <v>0.75</v>
      </c>
      <c r="G14" s="94">
        <f t="shared" si="3"/>
        <v>0.5</v>
      </c>
      <c r="H14" s="94">
        <f t="shared" si="3"/>
        <v>0.875</v>
      </c>
      <c r="I14" s="94">
        <f t="shared" si="3"/>
        <v>0.75</v>
      </c>
      <c r="J14" s="94">
        <f t="shared" si="3"/>
        <v>0.9</v>
      </c>
      <c r="K14" s="94">
        <f>K13/K5</f>
        <v>1</v>
      </c>
      <c r="L14" s="94">
        <f>L13/L5</f>
        <v>0.83333333333333337</v>
      </c>
      <c r="M14" s="94">
        <f>M13/M5</f>
        <v>0.75</v>
      </c>
    </row>
    <row r="15" spans="1:15" x14ac:dyDescent="0.2">
      <c r="A15" s="52" t="s">
        <v>58</v>
      </c>
      <c r="B15" s="52">
        <v>48</v>
      </c>
      <c r="C15" s="52">
        <v>48</v>
      </c>
      <c r="D15" s="52">
        <v>41</v>
      </c>
      <c r="E15" s="53">
        <v>47</v>
      </c>
      <c r="F15" s="54">
        <v>48</v>
      </c>
      <c r="G15" s="54">
        <v>37</v>
      </c>
      <c r="H15" s="54">
        <v>46</v>
      </c>
      <c r="I15" s="55">
        <v>49</v>
      </c>
      <c r="J15" s="54">
        <v>42</v>
      </c>
      <c r="K15" s="86">
        <v>36</v>
      </c>
      <c r="L15" s="86">
        <v>45</v>
      </c>
      <c r="M15" s="86">
        <v>45</v>
      </c>
      <c r="N15" s="35"/>
    </row>
    <row r="16" spans="1:15" x14ac:dyDescent="0.2">
      <c r="A16" s="37" t="s">
        <v>59</v>
      </c>
      <c r="B16" s="92">
        <f t="shared" ref="B16:J16" si="4">B15/B6</f>
        <v>0.50526315789473686</v>
      </c>
      <c r="C16" s="92">
        <f t="shared" si="4"/>
        <v>0.68571428571428572</v>
      </c>
      <c r="D16" s="92">
        <f t="shared" si="4"/>
        <v>0.61194029850746268</v>
      </c>
      <c r="E16" s="92">
        <f t="shared" si="4"/>
        <v>0.92156862745098034</v>
      </c>
      <c r="F16" s="92">
        <f t="shared" si="4"/>
        <v>0.84210526315789469</v>
      </c>
      <c r="G16" s="92">
        <f t="shared" si="4"/>
        <v>0.78723404255319152</v>
      </c>
      <c r="H16" s="92">
        <f t="shared" si="4"/>
        <v>0.92</v>
      </c>
      <c r="I16" s="92">
        <f t="shared" si="4"/>
        <v>0.92452830188679247</v>
      </c>
      <c r="J16" s="92">
        <f t="shared" si="4"/>
        <v>0.79245283018867929</v>
      </c>
      <c r="K16" s="92">
        <f>K15/K6</f>
        <v>0.97297297297297303</v>
      </c>
      <c r="L16" s="92">
        <f>L15/L6</f>
        <v>0.97826086956521741</v>
      </c>
      <c r="M16" s="92">
        <f>M15/M6</f>
        <v>0.86538461538461542</v>
      </c>
      <c r="N16" s="35"/>
    </row>
    <row r="17" spans="1:16" x14ac:dyDescent="0.2">
      <c r="A17" s="56" t="s">
        <v>36</v>
      </c>
      <c r="B17" s="56">
        <v>9</v>
      </c>
      <c r="C17" s="56">
        <v>1</v>
      </c>
      <c r="D17" s="56">
        <v>4</v>
      </c>
      <c r="E17" s="57">
        <v>3</v>
      </c>
      <c r="F17" s="58">
        <v>3</v>
      </c>
      <c r="G17" s="58">
        <v>5</v>
      </c>
      <c r="H17" s="58">
        <v>6</v>
      </c>
      <c r="I17" s="59">
        <v>2</v>
      </c>
      <c r="J17" s="62">
        <v>1</v>
      </c>
      <c r="K17" s="91">
        <v>1</v>
      </c>
      <c r="L17" s="91">
        <v>1</v>
      </c>
      <c r="M17" s="91">
        <v>3</v>
      </c>
    </row>
    <row r="18" spans="1:16" x14ac:dyDescent="0.2">
      <c r="A18" s="10" t="s">
        <v>37</v>
      </c>
      <c r="B18" s="93">
        <f t="shared" ref="B18:J18" si="5">B17/B7</f>
        <v>0.69230769230769229</v>
      </c>
      <c r="C18" s="93">
        <f t="shared" si="5"/>
        <v>1</v>
      </c>
      <c r="D18" s="93">
        <f t="shared" si="5"/>
        <v>0.66666666666666663</v>
      </c>
      <c r="E18" s="93">
        <f t="shared" si="5"/>
        <v>1</v>
      </c>
      <c r="F18" s="93">
        <f t="shared" si="5"/>
        <v>1</v>
      </c>
      <c r="G18" s="93">
        <f t="shared" si="5"/>
        <v>0.83333333333333337</v>
      </c>
      <c r="H18" s="93">
        <f t="shared" si="5"/>
        <v>1</v>
      </c>
      <c r="I18" s="93">
        <f t="shared" si="5"/>
        <v>1</v>
      </c>
      <c r="J18" s="93">
        <f t="shared" si="5"/>
        <v>0.33333333333333331</v>
      </c>
      <c r="K18" s="93">
        <f>K17/K7</f>
        <v>1</v>
      </c>
      <c r="L18" s="93">
        <f>L17/L7</f>
        <v>0.5</v>
      </c>
      <c r="M18" s="93">
        <f>M17/M7</f>
        <v>1</v>
      </c>
    </row>
    <row r="19" spans="1:16" x14ac:dyDescent="0.2">
      <c r="A19" s="52" t="s">
        <v>60</v>
      </c>
      <c r="B19" s="52">
        <v>7</v>
      </c>
      <c r="C19" s="52">
        <v>6</v>
      </c>
      <c r="D19" s="52">
        <v>13</v>
      </c>
      <c r="E19" s="53">
        <v>6</v>
      </c>
      <c r="F19" s="54">
        <v>1</v>
      </c>
      <c r="G19" s="54">
        <v>5</v>
      </c>
      <c r="H19" s="54">
        <v>3</v>
      </c>
      <c r="I19" s="55">
        <v>5</v>
      </c>
      <c r="J19" s="54">
        <v>8</v>
      </c>
      <c r="K19" s="86">
        <v>3</v>
      </c>
      <c r="L19" s="86">
        <v>3</v>
      </c>
      <c r="M19" s="86">
        <v>2</v>
      </c>
      <c r="N19" s="35"/>
    </row>
    <row r="20" spans="1:16" x14ac:dyDescent="0.2">
      <c r="A20" s="37" t="s">
        <v>61</v>
      </c>
      <c r="B20" s="92">
        <f t="shared" ref="B20:J20" si="6">B19/B8</f>
        <v>0.53846153846153844</v>
      </c>
      <c r="C20" s="92">
        <f t="shared" si="6"/>
        <v>0.75</v>
      </c>
      <c r="D20" s="92">
        <f t="shared" si="6"/>
        <v>0.8125</v>
      </c>
      <c r="E20" s="92">
        <f t="shared" si="6"/>
        <v>1</v>
      </c>
      <c r="F20" s="92">
        <f t="shared" si="6"/>
        <v>0.5</v>
      </c>
      <c r="G20" s="92">
        <f t="shared" si="6"/>
        <v>1</v>
      </c>
      <c r="H20" s="92">
        <f t="shared" si="6"/>
        <v>0.75</v>
      </c>
      <c r="I20" s="92">
        <f t="shared" si="6"/>
        <v>1</v>
      </c>
      <c r="J20" s="92">
        <f t="shared" si="6"/>
        <v>1</v>
      </c>
      <c r="K20" s="95">
        <f>K19/K8</f>
        <v>1</v>
      </c>
      <c r="L20" s="92">
        <f>L19/L8</f>
        <v>0.75</v>
      </c>
      <c r="M20" s="92">
        <f>M19/M8</f>
        <v>1</v>
      </c>
      <c r="N20" s="35"/>
    </row>
    <row r="21" spans="1:16" x14ac:dyDescent="0.2">
      <c r="K21" s="6" t="s">
        <v>116</v>
      </c>
      <c r="L21" s="31"/>
      <c r="M21" s="31"/>
    </row>
    <row r="22" spans="1:16" x14ac:dyDescent="0.2">
      <c r="A22" s="5" t="s">
        <v>38</v>
      </c>
      <c r="B22" s="5" t="s">
        <v>26</v>
      </c>
      <c r="C22" s="5" t="s">
        <v>27</v>
      </c>
      <c r="D22" s="5" t="s">
        <v>28</v>
      </c>
      <c r="E22" s="5" t="s">
        <v>49</v>
      </c>
      <c r="F22" s="29" t="s">
        <v>50</v>
      </c>
      <c r="G22" s="29" t="s">
        <v>74</v>
      </c>
      <c r="H22" s="29" t="s">
        <v>91</v>
      </c>
      <c r="I22" s="29" t="s">
        <v>96</v>
      </c>
      <c r="J22" s="29" t="s">
        <v>107</v>
      </c>
      <c r="K22" s="5" t="s">
        <v>115</v>
      </c>
      <c r="L22" s="5" t="s">
        <v>193</v>
      </c>
      <c r="M22" s="5" t="s">
        <v>214</v>
      </c>
      <c r="N22" s="47" t="s">
        <v>95</v>
      </c>
      <c r="O22" s="3"/>
    </row>
    <row r="23" spans="1:16" ht="21" customHeight="1" x14ac:dyDescent="0.2">
      <c r="A23" s="36" t="s">
        <v>62</v>
      </c>
      <c r="B23" s="5">
        <f t="shared" ref="B23:H23" si="7">B27+B29+B31</f>
        <v>45</v>
      </c>
      <c r="C23" s="5">
        <f t="shared" si="7"/>
        <v>43</v>
      </c>
      <c r="D23" s="5">
        <f t="shared" si="7"/>
        <v>47</v>
      </c>
      <c r="E23" s="5">
        <f t="shared" si="7"/>
        <v>41</v>
      </c>
      <c r="F23" s="5">
        <f t="shared" si="7"/>
        <v>41</v>
      </c>
      <c r="G23" s="5">
        <f t="shared" si="7"/>
        <v>42</v>
      </c>
      <c r="H23" s="5">
        <f t="shared" si="7"/>
        <v>43</v>
      </c>
      <c r="I23" s="5">
        <v>42</v>
      </c>
      <c r="J23" s="5">
        <v>45</v>
      </c>
      <c r="K23" s="5">
        <v>34</v>
      </c>
      <c r="L23" s="5">
        <v>40</v>
      </c>
      <c r="M23" s="5">
        <v>38</v>
      </c>
      <c r="N23" s="39" t="s">
        <v>78</v>
      </c>
    </row>
    <row r="24" spans="1:16" ht="21" customHeight="1" x14ac:dyDescent="0.2">
      <c r="A24" s="36" t="s">
        <v>39</v>
      </c>
      <c r="B24" s="38">
        <f t="shared" ref="B24:J24" si="8">B23/B11</f>
        <v>0.703125</v>
      </c>
      <c r="C24" s="38">
        <f t="shared" si="8"/>
        <v>0.78181818181818186</v>
      </c>
      <c r="D24" s="38">
        <f t="shared" si="8"/>
        <v>0.81034482758620685</v>
      </c>
      <c r="E24" s="38">
        <f t="shared" si="8"/>
        <v>0.7321428571428571</v>
      </c>
      <c r="F24" s="38">
        <f t="shared" si="8"/>
        <v>0.78846153846153844</v>
      </c>
      <c r="G24" s="38">
        <f t="shared" si="8"/>
        <v>0.8936170212765957</v>
      </c>
      <c r="H24" s="38">
        <f t="shared" si="8"/>
        <v>0.78181818181818186</v>
      </c>
      <c r="I24" s="38">
        <f t="shared" si="8"/>
        <v>0.75</v>
      </c>
      <c r="J24" s="38">
        <f t="shared" si="8"/>
        <v>0.88235294117647056</v>
      </c>
      <c r="K24" s="38">
        <f>K23/K11</f>
        <v>0.85</v>
      </c>
      <c r="L24" s="38">
        <f>L23/L11</f>
        <v>0.81632653061224492</v>
      </c>
      <c r="M24" s="38">
        <f>M23/M11</f>
        <v>0.76</v>
      </c>
      <c r="N24" s="40">
        <f>SUM(I23:M23)/SUM(I11:M11)</f>
        <v>0.80894308943089432</v>
      </c>
    </row>
    <row r="25" spans="1:16" x14ac:dyDescent="0.2">
      <c r="A25" s="22" t="s">
        <v>40</v>
      </c>
      <c r="B25" s="22">
        <v>6</v>
      </c>
      <c r="C25" s="22">
        <v>8</v>
      </c>
      <c r="D25" s="22">
        <v>5</v>
      </c>
      <c r="E25" s="22">
        <v>4</v>
      </c>
      <c r="F25" s="30">
        <v>4</v>
      </c>
      <c r="G25" s="30">
        <v>1</v>
      </c>
      <c r="H25" s="30">
        <v>7</v>
      </c>
      <c r="I25" s="30">
        <v>5</v>
      </c>
      <c r="J25" s="24">
        <v>9</v>
      </c>
      <c r="K25" s="85">
        <v>11</v>
      </c>
      <c r="L25" s="85">
        <v>4</v>
      </c>
      <c r="M25" s="85">
        <v>5</v>
      </c>
      <c r="N25" s="39" t="s">
        <v>75</v>
      </c>
    </row>
    <row r="26" spans="1:16" x14ac:dyDescent="0.2">
      <c r="A26" s="51" t="s">
        <v>41</v>
      </c>
      <c r="B26" s="94">
        <f t="shared" ref="B26:J26" si="9">B25/B13</f>
        <v>0.66666666666666663</v>
      </c>
      <c r="C26" s="94">
        <f t="shared" si="9"/>
        <v>0.88888888888888884</v>
      </c>
      <c r="D26" s="94">
        <f t="shared" si="9"/>
        <v>0.7142857142857143</v>
      </c>
      <c r="E26" s="94">
        <f t="shared" si="9"/>
        <v>0.66666666666666663</v>
      </c>
      <c r="F26" s="94">
        <f t="shared" si="9"/>
        <v>0.66666666666666663</v>
      </c>
      <c r="G26" s="94">
        <f t="shared" si="9"/>
        <v>1</v>
      </c>
      <c r="H26" s="94">
        <f t="shared" si="9"/>
        <v>1</v>
      </c>
      <c r="I26" s="94">
        <f t="shared" si="9"/>
        <v>0.83333333333333337</v>
      </c>
      <c r="J26" s="94">
        <f t="shared" si="9"/>
        <v>1</v>
      </c>
      <c r="K26" s="94">
        <f>K25/K13</f>
        <v>0.84615384615384615</v>
      </c>
      <c r="L26" s="94">
        <f>L25/L13</f>
        <v>0.8</v>
      </c>
      <c r="M26" s="94">
        <f>M25/M13</f>
        <v>0.83333333333333337</v>
      </c>
      <c r="N26" s="40">
        <f>SUM(I25:M25)/SUM(I13:M13)</f>
        <v>0.87179487179487181</v>
      </c>
    </row>
    <row r="27" spans="1:16" x14ac:dyDescent="0.2">
      <c r="A27" s="52" t="s">
        <v>63</v>
      </c>
      <c r="B27" s="52">
        <v>36</v>
      </c>
      <c r="C27" s="52">
        <v>38</v>
      </c>
      <c r="D27" s="52">
        <v>36</v>
      </c>
      <c r="E27" s="53">
        <v>36</v>
      </c>
      <c r="F27" s="54">
        <v>38</v>
      </c>
      <c r="G27" s="54">
        <v>34</v>
      </c>
      <c r="H27" s="54">
        <v>38</v>
      </c>
      <c r="I27" s="54">
        <v>37</v>
      </c>
      <c r="J27" s="54">
        <v>37</v>
      </c>
      <c r="K27" s="86">
        <v>30</v>
      </c>
      <c r="L27" s="86">
        <v>37</v>
      </c>
      <c r="M27" s="86">
        <v>34</v>
      </c>
      <c r="N27" s="39" t="s">
        <v>76</v>
      </c>
    </row>
    <row r="28" spans="1:16" x14ac:dyDescent="0.2">
      <c r="A28" s="37" t="s">
        <v>64</v>
      </c>
      <c r="B28" s="92">
        <f t="shared" ref="B28:J28" si="10">B27/B15</f>
        <v>0.75</v>
      </c>
      <c r="C28" s="92">
        <f t="shared" si="10"/>
        <v>0.79166666666666663</v>
      </c>
      <c r="D28" s="92">
        <f t="shared" si="10"/>
        <v>0.87804878048780488</v>
      </c>
      <c r="E28" s="92">
        <f t="shared" si="10"/>
        <v>0.76595744680851063</v>
      </c>
      <c r="F28" s="92">
        <f t="shared" si="10"/>
        <v>0.79166666666666663</v>
      </c>
      <c r="G28" s="92">
        <f t="shared" si="10"/>
        <v>0.91891891891891897</v>
      </c>
      <c r="H28" s="92">
        <f t="shared" si="10"/>
        <v>0.82608695652173914</v>
      </c>
      <c r="I28" s="92">
        <f t="shared" si="10"/>
        <v>0.75510204081632648</v>
      </c>
      <c r="J28" s="92">
        <f t="shared" si="10"/>
        <v>0.88095238095238093</v>
      </c>
      <c r="K28" s="92">
        <f>K27/K15</f>
        <v>0.83333333333333337</v>
      </c>
      <c r="L28" s="92">
        <f>L27/L15</f>
        <v>0.82222222222222219</v>
      </c>
      <c r="M28" s="92">
        <f>M27/M15</f>
        <v>0.75555555555555554</v>
      </c>
      <c r="N28" s="40">
        <f>SUM(I27:M27)/SUM(I15:M15)</f>
        <v>0.80645161290322576</v>
      </c>
    </row>
    <row r="29" spans="1:16" x14ac:dyDescent="0.2">
      <c r="A29" s="22" t="s">
        <v>42</v>
      </c>
      <c r="B29" s="22">
        <v>2</v>
      </c>
      <c r="C29" s="22">
        <v>1</v>
      </c>
      <c r="D29" s="22">
        <v>3</v>
      </c>
      <c r="E29" s="22">
        <v>1</v>
      </c>
      <c r="F29" s="30">
        <v>2</v>
      </c>
      <c r="G29" s="30">
        <v>4</v>
      </c>
      <c r="H29" s="30">
        <v>4</v>
      </c>
      <c r="I29" s="24">
        <v>2</v>
      </c>
      <c r="J29" s="24">
        <v>1</v>
      </c>
      <c r="K29" s="85">
        <v>1</v>
      </c>
      <c r="L29" s="85">
        <v>0</v>
      </c>
      <c r="M29" s="85">
        <v>2</v>
      </c>
      <c r="N29" s="39" t="s">
        <v>77</v>
      </c>
    </row>
    <row r="30" spans="1:16" x14ac:dyDescent="0.2">
      <c r="A30" s="10" t="s">
        <v>43</v>
      </c>
      <c r="B30" s="93">
        <f t="shared" ref="B30:J30" si="11">B29/B17</f>
        <v>0.22222222222222221</v>
      </c>
      <c r="C30" s="93">
        <f t="shared" si="11"/>
        <v>1</v>
      </c>
      <c r="D30" s="93">
        <f t="shared" si="11"/>
        <v>0.75</v>
      </c>
      <c r="E30" s="93">
        <f t="shared" si="11"/>
        <v>0.33333333333333331</v>
      </c>
      <c r="F30" s="93">
        <f t="shared" si="11"/>
        <v>0.66666666666666663</v>
      </c>
      <c r="G30" s="93">
        <f t="shared" si="11"/>
        <v>0.8</v>
      </c>
      <c r="H30" s="93">
        <f t="shared" si="11"/>
        <v>0.66666666666666663</v>
      </c>
      <c r="I30" s="93">
        <f t="shared" si="11"/>
        <v>1</v>
      </c>
      <c r="J30" s="93">
        <f t="shared" si="11"/>
        <v>1</v>
      </c>
      <c r="K30" s="93">
        <f>K29/K17</f>
        <v>1</v>
      </c>
      <c r="L30" s="93">
        <f>L29/L17</f>
        <v>0</v>
      </c>
      <c r="M30" s="93">
        <f>M29/M17</f>
        <v>0.66666666666666663</v>
      </c>
      <c r="N30" s="40">
        <f>SUM(I29:M29)/SUM(I17:M17)</f>
        <v>0.75</v>
      </c>
      <c r="P30" s="67"/>
    </row>
    <row r="31" spans="1:16" x14ac:dyDescent="0.2">
      <c r="A31" s="52" t="s">
        <v>65</v>
      </c>
      <c r="B31" s="52">
        <v>7</v>
      </c>
      <c r="C31" s="52">
        <v>4</v>
      </c>
      <c r="D31" s="52">
        <v>8</v>
      </c>
      <c r="E31" s="53">
        <v>4</v>
      </c>
      <c r="F31" s="54">
        <v>1</v>
      </c>
      <c r="G31" s="54">
        <v>4</v>
      </c>
      <c r="H31" s="54">
        <v>1</v>
      </c>
      <c r="I31" s="54">
        <v>3</v>
      </c>
      <c r="J31" s="54">
        <v>7</v>
      </c>
      <c r="K31" s="86">
        <v>3</v>
      </c>
      <c r="L31" s="86">
        <v>3</v>
      </c>
      <c r="M31" s="86">
        <v>2</v>
      </c>
      <c r="N31" s="39" t="s">
        <v>79</v>
      </c>
    </row>
    <row r="32" spans="1:16" x14ac:dyDescent="0.2">
      <c r="A32" s="37" t="s">
        <v>66</v>
      </c>
      <c r="B32" s="92">
        <f t="shared" ref="B32:J32" si="12">B31/B19</f>
        <v>1</v>
      </c>
      <c r="C32" s="92">
        <f t="shared" si="12"/>
        <v>0.66666666666666663</v>
      </c>
      <c r="D32" s="92">
        <f t="shared" si="12"/>
        <v>0.61538461538461542</v>
      </c>
      <c r="E32" s="92">
        <f t="shared" si="12"/>
        <v>0.66666666666666663</v>
      </c>
      <c r="F32" s="92">
        <f t="shared" si="12"/>
        <v>1</v>
      </c>
      <c r="G32" s="92">
        <f t="shared" si="12"/>
        <v>0.8</v>
      </c>
      <c r="H32" s="92">
        <f t="shared" si="12"/>
        <v>0.33333333333333331</v>
      </c>
      <c r="I32" s="92">
        <f t="shared" si="12"/>
        <v>0.6</v>
      </c>
      <c r="J32" s="92">
        <f t="shared" si="12"/>
        <v>0.875</v>
      </c>
      <c r="K32" s="92">
        <f>K31/K19</f>
        <v>1</v>
      </c>
      <c r="L32" s="92">
        <f>L31/L19</f>
        <v>1</v>
      </c>
      <c r="M32" s="92">
        <f>M31/M19</f>
        <v>1</v>
      </c>
      <c r="N32" s="40">
        <f>SUM(I31:M31)/SUM(I19:M19)</f>
        <v>0.8571428571428571</v>
      </c>
    </row>
    <row r="33" spans="1:13" x14ac:dyDescent="0.2">
      <c r="A33" s="18" t="s">
        <v>44</v>
      </c>
      <c r="B33" s="18">
        <v>29</v>
      </c>
      <c r="C33" s="18">
        <v>12</v>
      </c>
      <c r="D33" s="18">
        <v>9</v>
      </c>
      <c r="E33" s="18">
        <v>7</v>
      </c>
      <c r="F33" s="30">
        <v>7</v>
      </c>
      <c r="G33" s="30">
        <v>12</v>
      </c>
      <c r="H33" s="30">
        <v>1</v>
      </c>
      <c r="I33" s="30">
        <v>14</v>
      </c>
      <c r="J33" s="24">
        <v>8</v>
      </c>
      <c r="K33" s="24">
        <v>1</v>
      </c>
      <c r="L33" s="24">
        <v>9</v>
      </c>
      <c r="M33" s="24">
        <v>12</v>
      </c>
    </row>
    <row r="34" spans="1:13" x14ac:dyDescent="0.2">
      <c r="A34" s="18" t="s">
        <v>45</v>
      </c>
      <c r="B34" s="18">
        <v>0</v>
      </c>
      <c r="C34" s="18">
        <v>0</v>
      </c>
      <c r="D34" s="18">
        <v>2</v>
      </c>
      <c r="E34" s="18">
        <v>34</v>
      </c>
      <c r="F34" s="30">
        <v>1</v>
      </c>
      <c r="G34" s="30">
        <v>1</v>
      </c>
      <c r="H34" s="30">
        <v>10</v>
      </c>
      <c r="I34" s="30">
        <v>0</v>
      </c>
      <c r="J34" s="24">
        <v>0</v>
      </c>
      <c r="K34" s="24">
        <v>11</v>
      </c>
      <c r="L34" s="24">
        <v>0</v>
      </c>
      <c r="M34" s="24">
        <v>0</v>
      </c>
    </row>
    <row r="35" spans="1:13" x14ac:dyDescent="0.2">
      <c r="A35" s="18" t="s">
        <v>46</v>
      </c>
      <c r="B35" s="18">
        <v>16</v>
      </c>
      <c r="C35" s="18">
        <v>31</v>
      </c>
      <c r="D35" s="18">
        <v>36</v>
      </c>
      <c r="E35" s="18">
        <v>0</v>
      </c>
      <c r="F35" s="30">
        <v>33</v>
      </c>
      <c r="G35" s="30">
        <v>29</v>
      </c>
      <c r="H35" s="30">
        <v>32</v>
      </c>
      <c r="I35" s="30">
        <v>28</v>
      </c>
      <c r="J35" s="24">
        <v>37</v>
      </c>
      <c r="K35" s="24">
        <v>22</v>
      </c>
      <c r="L35" s="24">
        <v>31</v>
      </c>
      <c r="M35" s="24">
        <v>26</v>
      </c>
    </row>
    <row r="36" spans="1:13" x14ac:dyDescent="0.2">
      <c r="A36" s="10" t="s">
        <v>195</v>
      </c>
      <c r="B36" s="93">
        <f t="shared" ref="B36:J36" si="13">(B34+B35)/B23</f>
        <v>0.35555555555555557</v>
      </c>
      <c r="C36" s="93">
        <f t="shared" si="13"/>
        <v>0.72093023255813948</v>
      </c>
      <c r="D36" s="93">
        <f t="shared" si="13"/>
        <v>0.80851063829787229</v>
      </c>
      <c r="E36" s="93">
        <f t="shared" si="13"/>
        <v>0.82926829268292679</v>
      </c>
      <c r="F36" s="93">
        <f t="shared" si="13"/>
        <v>0.82926829268292679</v>
      </c>
      <c r="G36" s="93">
        <f t="shared" si="13"/>
        <v>0.7142857142857143</v>
      </c>
      <c r="H36" s="93">
        <f t="shared" si="13"/>
        <v>0.97674418604651159</v>
      </c>
      <c r="I36" s="93">
        <f t="shared" si="13"/>
        <v>0.66666666666666663</v>
      </c>
      <c r="J36" s="93">
        <f t="shared" si="13"/>
        <v>0.82222222222222219</v>
      </c>
      <c r="K36" s="93">
        <f>(K34+K35)/K23</f>
        <v>0.97058823529411764</v>
      </c>
      <c r="L36" s="93">
        <f>(L34+L35)/L23</f>
        <v>0.77500000000000002</v>
      </c>
      <c r="M36" s="93">
        <f>(M34+M35)/M23</f>
        <v>0.68421052631578949</v>
      </c>
    </row>
    <row r="37" spans="1:13" x14ac:dyDescent="0.2">
      <c r="A37" s="54" t="s">
        <v>47</v>
      </c>
      <c r="B37" s="60">
        <v>25</v>
      </c>
      <c r="C37" s="60">
        <v>21</v>
      </c>
      <c r="D37" s="60">
        <v>18</v>
      </c>
      <c r="E37" s="60">
        <v>20</v>
      </c>
      <c r="F37" s="61">
        <v>22</v>
      </c>
      <c r="G37" s="61">
        <v>21</v>
      </c>
      <c r="H37" s="61">
        <v>24</v>
      </c>
      <c r="I37" s="55">
        <v>23</v>
      </c>
      <c r="J37" s="54">
        <v>18</v>
      </c>
      <c r="K37" s="60">
        <v>14</v>
      </c>
      <c r="L37" s="60">
        <v>26</v>
      </c>
      <c r="M37" s="60">
        <v>25</v>
      </c>
    </row>
    <row r="38" spans="1:13" x14ac:dyDescent="0.2">
      <c r="A38" s="37" t="s">
        <v>48</v>
      </c>
      <c r="B38" s="92">
        <f t="shared" ref="B38:J38" si="14">B37/B23</f>
        <v>0.55555555555555558</v>
      </c>
      <c r="C38" s="92">
        <f t="shared" si="14"/>
        <v>0.48837209302325579</v>
      </c>
      <c r="D38" s="92">
        <f t="shared" si="14"/>
        <v>0.38297872340425532</v>
      </c>
      <c r="E38" s="92">
        <f t="shared" si="14"/>
        <v>0.48780487804878048</v>
      </c>
      <c r="F38" s="92">
        <f t="shared" si="14"/>
        <v>0.53658536585365857</v>
      </c>
      <c r="G38" s="92">
        <f t="shared" si="14"/>
        <v>0.5</v>
      </c>
      <c r="H38" s="92">
        <f t="shared" si="14"/>
        <v>0.55813953488372092</v>
      </c>
      <c r="I38" s="92">
        <f t="shared" si="14"/>
        <v>0.54761904761904767</v>
      </c>
      <c r="J38" s="92">
        <f t="shared" si="14"/>
        <v>0.4</v>
      </c>
      <c r="K38" s="92">
        <f>K37/K23</f>
        <v>0.41176470588235292</v>
      </c>
      <c r="L38" s="92">
        <f>L37/L23</f>
        <v>0.65</v>
      </c>
      <c r="M38" s="92">
        <f>M37/M23</f>
        <v>0.65789473684210531</v>
      </c>
    </row>
    <row r="39" spans="1:13" x14ac:dyDescent="0.2">
      <c r="A39" s="9"/>
      <c r="B39" s="25"/>
      <c r="C39" s="25"/>
      <c r="D39" s="25"/>
      <c r="K39" s="25"/>
      <c r="L39" s="25"/>
      <c r="M39" s="25"/>
    </row>
    <row r="40" spans="1:13" x14ac:dyDescent="0.2">
      <c r="A40" s="1" t="s">
        <v>80</v>
      </c>
    </row>
    <row r="41" spans="1:13" x14ac:dyDescent="0.2">
      <c r="A41" s="1" t="s">
        <v>141</v>
      </c>
    </row>
    <row r="42" spans="1:13" x14ac:dyDescent="0.2">
      <c r="A42" s="1" t="s">
        <v>67</v>
      </c>
    </row>
    <row r="43" spans="1:13" x14ac:dyDescent="0.2">
      <c r="A43" s="163" t="s">
        <v>194</v>
      </c>
      <c r="F43"/>
      <c r="G43"/>
      <c r="H43"/>
      <c r="I43"/>
      <c r="J43"/>
    </row>
  </sheetData>
  <phoneticPr fontId="15" type="noConversion"/>
  <pageMargins left="0.5" right="0.5" top="0.75" bottom="0.75" header="0.5" footer="0.5"/>
  <pageSetup scale="75" orientation="landscape" horizontalDpi="1200" verticalDpi="1200" r:id="rId1"/>
  <headerFooter alignWithMargins="0">
    <oddFooter>&amp;L&amp;8MIT Admissions HX&amp;R&amp;8Institutional Research &amp; Assessment</oddFooter>
  </headerFooter>
  <ignoredErrors>
    <ignoredError sqref="B4:F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85" zoomScaleNormal="85" zoomScaleSheetLayoutView="75" workbookViewId="0">
      <selection activeCell="B50" sqref="B50"/>
    </sheetView>
  </sheetViews>
  <sheetFormatPr defaultRowHeight="12.75" x14ac:dyDescent="0.2"/>
  <cols>
    <col min="1" max="1" width="31" customWidth="1"/>
    <col min="2" max="9" width="10.7109375" customWidth="1"/>
    <col min="10" max="13" width="10.5703125" customWidth="1"/>
  </cols>
  <sheetData>
    <row r="1" spans="1:13" ht="15.75" x14ac:dyDescent="0.25">
      <c r="A1" s="7" t="s">
        <v>14</v>
      </c>
    </row>
    <row r="2" spans="1:13" ht="15" x14ac:dyDescent="0.25">
      <c r="A2" s="12" t="s">
        <v>220</v>
      </c>
    </row>
    <row r="3" spans="1:13" x14ac:dyDescent="0.2">
      <c r="A3" s="8"/>
    </row>
    <row r="4" spans="1:13" x14ac:dyDescent="0.2">
      <c r="A4" s="5" t="s">
        <v>20</v>
      </c>
      <c r="B4" s="6">
        <v>1998</v>
      </c>
      <c r="C4" s="6">
        <v>1999</v>
      </c>
      <c r="D4" s="6">
        <v>2000</v>
      </c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</row>
    <row r="5" spans="1:13" s="130" customFormat="1" ht="15" x14ac:dyDescent="0.25">
      <c r="A5" s="157" t="s">
        <v>5</v>
      </c>
      <c r="B5" s="158">
        <v>94</v>
      </c>
      <c r="C5" s="158">
        <v>91</v>
      </c>
      <c r="D5" s="158">
        <v>77</v>
      </c>
      <c r="E5" s="158">
        <v>74</v>
      </c>
      <c r="F5" s="158">
        <v>79</v>
      </c>
      <c r="G5" s="159">
        <v>83</v>
      </c>
      <c r="H5" s="159">
        <v>77</v>
      </c>
      <c r="I5" s="159">
        <v>88</v>
      </c>
      <c r="J5" s="159">
        <v>77</v>
      </c>
      <c r="K5" s="159">
        <v>79</v>
      </c>
      <c r="L5" s="159">
        <v>76</v>
      </c>
      <c r="M5" s="159">
        <f>M7+M8</f>
        <v>73</v>
      </c>
    </row>
    <row r="6" spans="1:13" x14ac:dyDescent="0.2">
      <c r="A6" s="136"/>
      <c r="B6" s="137"/>
      <c r="C6" s="137"/>
      <c r="D6" s="137"/>
      <c r="E6" s="137"/>
      <c r="F6" s="138"/>
    </row>
    <row r="7" spans="1:13" x14ac:dyDescent="0.2">
      <c r="A7" s="14" t="s">
        <v>0</v>
      </c>
      <c r="B7" s="139">
        <v>26</v>
      </c>
      <c r="C7" s="139">
        <v>30</v>
      </c>
      <c r="D7" s="139">
        <v>30</v>
      </c>
      <c r="E7" s="139">
        <v>26</v>
      </c>
      <c r="F7" s="139">
        <v>20</v>
      </c>
      <c r="G7" s="15">
        <v>18</v>
      </c>
      <c r="H7" s="15">
        <v>25</v>
      </c>
      <c r="I7" s="15">
        <v>32</v>
      </c>
      <c r="J7" s="15">
        <v>24</v>
      </c>
      <c r="K7" s="15">
        <v>22</v>
      </c>
      <c r="L7" s="15">
        <v>20</v>
      </c>
      <c r="M7" s="15">
        <v>27</v>
      </c>
    </row>
    <row r="8" spans="1:13" x14ac:dyDescent="0.2">
      <c r="A8" s="4" t="s">
        <v>1</v>
      </c>
      <c r="B8" s="17">
        <v>68</v>
      </c>
      <c r="C8" s="17">
        <v>61</v>
      </c>
      <c r="D8" s="17">
        <v>47</v>
      </c>
      <c r="E8" s="17">
        <v>48</v>
      </c>
      <c r="F8" s="17">
        <v>59</v>
      </c>
      <c r="G8" s="17">
        <v>65</v>
      </c>
      <c r="H8" s="17">
        <v>52</v>
      </c>
      <c r="I8" s="17">
        <v>56</v>
      </c>
      <c r="J8" s="17">
        <v>53</v>
      </c>
      <c r="K8" s="17">
        <v>57</v>
      </c>
      <c r="L8" s="17">
        <v>56</v>
      </c>
      <c r="M8" s="17">
        <v>46</v>
      </c>
    </row>
    <row r="9" spans="1:13" x14ac:dyDescent="0.2">
      <c r="A9" s="11" t="s">
        <v>10</v>
      </c>
      <c r="B9" s="42">
        <f t="shared" ref="B9:M9" si="0">B8/B5</f>
        <v>0.72340425531914898</v>
      </c>
      <c r="C9" s="42">
        <f t="shared" si="0"/>
        <v>0.67032967032967028</v>
      </c>
      <c r="D9" s="42">
        <f t="shared" si="0"/>
        <v>0.61038961038961037</v>
      </c>
      <c r="E9" s="42">
        <f t="shared" si="0"/>
        <v>0.64864864864864868</v>
      </c>
      <c r="F9" s="42">
        <f t="shared" si="0"/>
        <v>0.74683544303797467</v>
      </c>
      <c r="G9" s="42">
        <f t="shared" si="0"/>
        <v>0.7831325301204819</v>
      </c>
      <c r="H9" s="42">
        <f t="shared" si="0"/>
        <v>0.67532467532467533</v>
      </c>
      <c r="I9" s="42">
        <f t="shared" si="0"/>
        <v>0.63636363636363635</v>
      </c>
      <c r="J9" s="42">
        <f t="shared" si="0"/>
        <v>0.68831168831168832</v>
      </c>
      <c r="K9" s="42">
        <f t="shared" si="0"/>
        <v>0.72151898734177211</v>
      </c>
      <c r="L9" s="42">
        <f t="shared" si="0"/>
        <v>0.73684210526315785</v>
      </c>
      <c r="M9" s="42">
        <f t="shared" si="0"/>
        <v>0.63013698630136983</v>
      </c>
    </row>
    <row r="10" spans="1:13" x14ac:dyDescent="0.2">
      <c r="A10" s="140"/>
      <c r="B10" s="141"/>
      <c r="C10" s="141"/>
      <c r="D10" s="141"/>
      <c r="E10" s="141"/>
      <c r="F10" s="142"/>
    </row>
    <row r="11" spans="1:13" x14ac:dyDescent="0.2">
      <c r="A11" s="4" t="s">
        <v>184</v>
      </c>
      <c r="B11" s="139">
        <v>1</v>
      </c>
      <c r="C11" s="139">
        <v>2</v>
      </c>
      <c r="D11" s="139">
        <v>1</v>
      </c>
      <c r="E11" s="139">
        <v>0</v>
      </c>
      <c r="F11" s="139">
        <v>1</v>
      </c>
      <c r="G11" s="15">
        <v>1</v>
      </c>
      <c r="H11" s="15">
        <v>2</v>
      </c>
      <c r="I11" s="15">
        <v>4</v>
      </c>
      <c r="J11" s="15">
        <v>2</v>
      </c>
      <c r="K11" s="15">
        <v>0</v>
      </c>
      <c r="L11" s="15">
        <v>1</v>
      </c>
      <c r="M11" s="15">
        <v>2</v>
      </c>
    </row>
    <row r="12" spans="1:13" x14ac:dyDescent="0.2">
      <c r="A12" s="4" t="s">
        <v>185</v>
      </c>
      <c r="B12" s="15">
        <v>2</v>
      </c>
      <c r="C12" s="15">
        <v>2</v>
      </c>
      <c r="D12" s="15">
        <v>3</v>
      </c>
      <c r="E12" s="15">
        <v>1</v>
      </c>
      <c r="F12" s="15">
        <v>1</v>
      </c>
      <c r="G12" s="15">
        <v>3</v>
      </c>
      <c r="H12" s="15">
        <v>2</v>
      </c>
      <c r="I12" s="15">
        <v>2</v>
      </c>
      <c r="J12" s="15">
        <v>3</v>
      </c>
      <c r="K12" s="15">
        <v>4</v>
      </c>
      <c r="L12" s="143"/>
      <c r="M12" s="143"/>
    </row>
    <row r="13" spans="1:13" x14ac:dyDescent="0.2">
      <c r="A13" s="4" t="s">
        <v>87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5">
        <v>2</v>
      </c>
      <c r="M13" s="15">
        <v>2</v>
      </c>
    </row>
    <row r="14" spans="1:13" x14ac:dyDescent="0.2">
      <c r="A14" s="4" t="s">
        <v>186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5">
        <v>0</v>
      </c>
      <c r="M14" s="15">
        <v>0</v>
      </c>
    </row>
    <row r="15" spans="1:13" x14ac:dyDescent="0.2">
      <c r="A15" s="4" t="s">
        <v>187</v>
      </c>
      <c r="B15" s="15">
        <v>10</v>
      </c>
      <c r="C15" s="15">
        <v>10</v>
      </c>
      <c r="D15" s="15">
        <v>6</v>
      </c>
      <c r="E15" s="15">
        <v>4</v>
      </c>
      <c r="F15" s="15">
        <v>4</v>
      </c>
      <c r="G15" s="15">
        <v>2</v>
      </c>
      <c r="H15" s="15">
        <v>1</v>
      </c>
      <c r="I15" s="15">
        <v>1</v>
      </c>
      <c r="J15" s="15">
        <v>1</v>
      </c>
      <c r="K15" s="15">
        <v>1</v>
      </c>
      <c r="L15" s="15">
        <v>0</v>
      </c>
      <c r="M15" s="15">
        <v>2</v>
      </c>
    </row>
    <row r="16" spans="1:13" x14ac:dyDescent="0.2">
      <c r="A16" s="4" t="s">
        <v>88</v>
      </c>
      <c r="B16" s="15">
        <v>6</v>
      </c>
      <c r="C16" s="15">
        <v>5</v>
      </c>
      <c r="D16" s="15">
        <v>1</v>
      </c>
      <c r="E16" s="15">
        <v>3</v>
      </c>
      <c r="F16" s="15">
        <v>6</v>
      </c>
      <c r="G16" s="15">
        <v>7</v>
      </c>
      <c r="H16" s="15">
        <v>6</v>
      </c>
      <c r="I16" s="15">
        <v>4</v>
      </c>
      <c r="J16" s="15">
        <v>1</v>
      </c>
      <c r="K16" s="15">
        <v>3</v>
      </c>
      <c r="L16" s="15">
        <v>1</v>
      </c>
      <c r="M16" s="15">
        <v>2</v>
      </c>
    </row>
    <row r="17" spans="1:14" x14ac:dyDescent="0.2">
      <c r="A17" s="4" t="s">
        <v>188</v>
      </c>
      <c r="B17" s="15">
        <v>62</v>
      </c>
      <c r="C17" s="15">
        <v>57</v>
      </c>
      <c r="D17" s="15">
        <v>54</v>
      </c>
      <c r="E17" s="15">
        <v>55</v>
      </c>
      <c r="F17" s="15">
        <v>58</v>
      </c>
      <c r="G17" s="15">
        <v>60</v>
      </c>
      <c r="H17" s="15">
        <v>59</v>
      </c>
      <c r="I17" s="15">
        <v>73</v>
      </c>
      <c r="J17" s="15">
        <v>63</v>
      </c>
      <c r="K17" s="15">
        <v>64</v>
      </c>
      <c r="L17" s="15">
        <v>68</v>
      </c>
      <c r="M17" s="15">
        <v>61</v>
      </c>
    </row>
    <row r="18" spans="1:14" x14ac:dyDescent="0.2">
      <c r="A18" s="4" t="s">
        <v>189</v>
      </c>
      <c r="B18" s="15">
        <v>13</v>
      </c>
      <c r="C18" s="15">
        <v>15</v>
      </c>
      <c r="D18" s="15">
        <v>12</v>
      </c>
      <c r="E18" s="15">
        <v>11</v>
      </c>
      <c r="F18" s="15">
        <v>9</v>
      </c>
      <c r="G18" s="15">
        <v>10</v>
      </c>
      <c r="H18" s="15">
        <v>7</v>
      </c>
      <c r="I18" s="15">
        <v>4</v>
      </c>
      <c r="J18" s="15">
        <v>7</v>
      </c>
      <c r="K18" s="15">
        <v>7</v>
      </c>
      <c r="L18" s="15">
        <v>4</v>
      </c>
      <c r="M18" s="15">
        <v>4</v>
      </c>
    </row>
    <row r="19" spans="1:14" x14ac:dyDescent="0.2">
      <c r="A19" s="4" t="s">
        <v>190</v>
      </c>
      <c r="B19" s="144">
        <f t="shared" ref="B19:M19" si="1">SUM(B11:B16)</f>
        <v>19</v>
      </c>
      <c r="C19" s="144">
        <f t="shared" si="1"/>
        <v>19</v>
      </c>
      <c r="D19" s="144">
        <f t="shared" si="1"/>
        <v>11</v>
      </c>
      <c r="E19" s="144">
        <f t="shared" si="1"/>
        <v>8</v>
      </c>
      <c r="F19" s="144">
        <f t="shared" si="1"/>
        <v>12</v>
      </c>
      <c r="G19" s="144">
        <f t="shared" si="1"/>
        <v>13</v>
      </c>
      <c r="H19" s="144">
        <f t="shared" si="1"/>
        <v>11</v>
      </c>
      <c r="I19" s="144">
        <f t="shared" si="1"/>
        <v>11</v>
      </c>
      <c r="J19" s="144">
        <f t="shared" si="1"/>
        <v>7</v>
      </c>
      <c r="K19" s="144">
        <f t="shared" si="1"/>
        <v>8</v>
      </c>
      <c r="L19" s="144">
        <f t="shared" si="1"/>
        <v>4</v>
      </c>
      <c r="M19" s="144">
        <f t="shared" si="1"/>
        <v>8</v>
      </c>
    </row>
    <row r="20" spans="1:14" x14ac:dyDescent="0.2">
      <c r="A20" s="11" t="s">
        <v>11</v>
      </c>
      <c r="B20" s="42">
        <f t="shared" ref="B20:M20" si="2">B19/B5</f>
        <v>0.20212765957446807</v>
      </c>
      <c r="C20" s="42">
        <f t="shared" si="2"/>
        <v>0.2087912087912088</v>
      </c>
      <c r="D20" s="42">
        <f t="shared" si="2"/>
        <v>0.14285714285714285</v>
      </c>
      <c r="E20" s="42">
        <f t="shared" si="2"/>
        <v>0.10810810810810811</v>
      </c>
      <c r="F20" s="42">
        <f t="shared" si="2"/>
        <v>0.15189873417721519</v>
      </c>
      <c r="G20" s="42">
        <f t="shared" si="2"/>
        <v>0.15662650602409639</v>
      </c>
      <c r="H20" s="42">
        <f t="shared" si="2"/>
        <v>0.14285714285714285</v>
      </c>
      <c r="I20" s="42">
        <f t="shared" si="2"/>
        <v>0.125</v>
      </c>
      <c r="J20" s="42">
        <f t="shared" si="2"/>
        <v>9.0909090909090912E-2</v>
      </c>
      <c r="K20" s="42">
        <f t="shared" si="2"/>
        <v>0.10126582278481013</v>
      </c>
      <c r="L20" s="42">
        <f t="shared" si="2"/>
        <v>5.2631578947368418E-2</v>
      </c>
      <c r="M20" s="42">
        <f t="shared" si="2"/>
        <v>0.1095890410958904</v>
      </c>
      <c r="N20" s="145"/>
    </row>
    <row r="21" spans="1:14" x14ac:dyDescent="0.2">
      <c r="A21" s="146"/>
      <c r="B21" s="147"/>
      <c r="C21" s="147"/>
      <c r="D21" s="147"/>
      <c r="E21" s="147"/>
      <c r="F21" s="148"/>
    </row>
    <row r="22" spans="1:14" x14ac:dyDescent="0.2">
      <c r="A22" s="2" t="s">
        <v>3</v>
      </c>
      <c r="B22" s="15">
        <v>33</v>
      </c>
      <c r="C22" s="15">
        <v>33</v>
      </c>
      <c r="D22" s="15">
        <v>31</v>
      </c>
      <c r="E22" s="15">
        <v>31</v>
      </c>
      <c r="F22" s="15">
        <v>32</v>
      </c>
      <c r="G22" s="15">
        <v>30</v>
      </c>
      <c r="H22" s="15">
        <v>30</v>
      </c>
      <c r="I22" s="15">
        <v>31</v>
      </c>
      <c r="J22" s="15">
        <v>30</v>
      </c>
      <c r="K22" s="15">
        <v>30</v>
      </c>
      <c r="L22" s="15">
        <v>29</v>
      </c>
      <c r="M22" s="15">
        <v>30</v>
      </c>
    </row>
    <row r="23" spans="1:14" x14ac:dyDescent="0.2">
      <c r="A23" s="149"/>
      <c r="B23" s="147"/>
      <c r="C23" s="147"/>
      <c r="D23" s="147"/>
      <c r="E23" s="147"/>
      <c r="F23" s="148"/>
    </row>
    <row r="24" spans="1:14" x14ac:dyDescent="0.2">
      <c r="A24" s="2" t="s">
        <v>6</v>
      </c>
      <c r="B24" s="15">
        <v>93</v>
      </c>
      <c r="C24" s="15">
        <v>88</v>
      </c>
      <c r="D24" s="15">
        <v>72</v>
      </c>
      <c r="E24" s="15">
        <v>71</v>
      </c>
      <c r="F24" s="15">
        <v>78</v>
      </c>
      <c r="G24" s="15">
        <v>80</v>
      </c>
      <c r="H24" s="15">
        <v>74</v>
      </c>
      <c r="I24" s="15">
        <v>83</v>
      </c>
      <c r="J24" s="15">
        <v>74</v>
      </c>
      <c r="K24" s="15">
        <v>75</v>
      </c>
      <c r="L24" s="15">
        <v>71</v>
      </c>
      <c r="M24" s="15">
        <v>64</v>
      </c>
    </row>
    <row r="25" spans="1:14" x14ac:dyDescent="0.2">
      <c r="A25" s="2" t="s">
        <v>7</v>
      </c>
      <c r="B25" s="15">
        <v>1</v>
      </c>
      <c r="C25" s="15">
        <v>3</v>
      </c>
      <c r="D25" s="15">
        <v>5</v>
      </c>
      <c r="E25" s="15">
        <v>3</v>
      </c>
      <c r="F25" s="15">
        <v>1</v>
      </c>
      <c r="G25" s="15">
        <v>3</v>
      </c>
      <c r="H25" s="15">
        <v>3</v>
      </c>
      <c r="I25" s="15">
        <v>5</v>
      </c>
      <c r="J25" s="15">
        <v>3</v>
      </c>
      <c r="K25" s="15">
        <v>4</v>
      </c>
      <c r="L25" s="15">
        <v>5</v>
      </c>
      <c r="M25" s="15">
        <v>9</v>
      </c>
    </row>
    <row r="26" spans="1:14" x14ac:dyDescent="0.2">
      <c r="A26" s="11" t="s">
        <v>12</v>
      </c>
      <c r="B26" s="42">
        <f t="shared" ref="B26:M26" si="3">B24/B5</f>
        <v>0.98936170212765961</v>
      </c>
      <c r="C26" s="42">
        <f t="shared" si="3"/>
        <v>0.96703296703296704</v>
      </c>
      <c r="D26" s="42">
        <f t="shared" si="3"/>
        <v>0.93506493506493504</v>
      </c>
      <c r="E26" s="42">
        <f t="shared" si="3"/>
        <v>0.95945945945945943</v>
      </c>
      <c r="F26" s="42">
        <f t="shared" si="3"/>
        <v>0.98734177215189878</v>
      </c>
      <c r="G26" s="42">
        <f t="shared" si="3"/>
        <v>0.96385542168674698</v>
      </c>
      <c r="H26" s="42">
        <f t="shared" si="3"/>
        <v>0.96103896103896103</v>
      </c>
      <c r="I26" s="42">
        <f t="shared" si="3"/>
        <v>0.94318181818181823</v>
      </c>
      <c r="J26" s="42">
        <f t="shared" si="3"/>
        <v>0.96103896103896103</v>
      </c>
      <c r="K26" s="42">
        <f t="shared" si="3"/>
        <v>0.94936708860759489</v>
      </c>
      <c r="L26" s="42">
        <f t="shared" si="3"/>
        <v>0.93421052631578949</v>
      </c>
      <c r="M26" s="42">
        <f t="shared" si="3"/>
        <v>0.87671232876712324</v>
      </c>
    </row>
    <row r="27" spans="1:14" x14ac:dyDescent="0.2">
      <c r="A27" s="149"/>
      <c r="B27" s="147"/>
      <c r="C27" s="147"/>
      <c r="D27" s="147"/>
      <c r="E27" s="147"/>
      <c r="F27" s="148"/>
    </row>
    <row r="28" spans="1:14" x14ac:dyDescent="0.2">
      <c r="A28" s="2" t="s">
        <v>8</v>
      </c>
      <c r="B28" s="15">
        <v>94</v>
      </c>
      <c r="C28" s="15">
        <v>91</v>
      </c>
      <c r="D28" s="15">
        <v>77</v>
      </c>
      <c r="E28" s="15">
        <v>74</v>
      </c>
      <c r="F28" s="15">
        <v>79</v>
      </c>
      <c r="G28" s="15">
        <v>83</v>
      </c>
      <c r="H28" s="15">
        <v>77</v>
      </c>
      <c r="I28" s="15">
        <v>88</v>
      </c>
      <c r="J28" s="15">
        <v>77</v>
      </c>
      <c r="K28" s="15">
        <v>78</v>
      </c>
      <c r="L28" s="15">
        <v>76</v>
      </c>
      <c r="M28" s="15">
        <v>73</v>
      </c>
    </row>
    <row r="29" spans="1:14" x14ac:dyDescent="0.2">
      <c r="A29" s="2" t="s">
        <v>142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1</v>
      </c>
      <c r="L29" s="15">
        <v>0</v>
      </c>
      <c r="M29" s="15">
        <v>0</v>
      </c>
    </row>
    <row r="30" spans="1:14" x14ac:dyDescent="0.2">
      <c r="A30" s="151"/>
      <c r="B30" s="147"/>
      <c r="C30" s="147"/>
      <c r="D30" s="147"/>
      <c r="E30" s="147"/>
      <c r="F30" s="148"/>
      <c r="K30" s="152"/>
      <c r="L30" s="152"/>
      <c r="M30" s="152"/>
    </row>
    <row r="31" spans="1:14" x14ac:dyDescent="0.2">
      <c r="A31" s="32" t="s">
        <v>108</v>
      </c>
      <c r="B31" s="153"/>
      <c r="C31" s="153"/>
      <c r="D31" s="153"/>
      <c r="E31" s="153"/>
      <c r="F31" s="17">
        <v>48</v>
      </c>
      <c r="G31" s="17">
        <v>54</v>
      </c>
      <c r="H31" s="17">
        <v>58</v>
      </c>
      <c r="I31" s="17">
        <v>65</v>
      </c>
      <c r="J31" s="17">
        <v>60</v>
      </c>
      <c r="K31" s="17">
        <v>63</v>
      </c>
      <c r="L31" s="17">
        <v>59</v>
      </c>
      <c r="M31" s="17">
        <v>47</v>
      </c>
    </row>
    <row r="32" spans="1:14" x14ac:dyDescent="0.2">
      <c r="A32" s="33"/>
      <c r="B32" s="154"/>
      <c r="C32" s="154"/>
      <c r="D32" s="154"/>
      <c r="E32" s="154"/>
      <c r="F32" s="43">
        <f t="shared" ref="F32:M32" si="4">F31/F5</f>
        <v>0.60759493670886078</v>
      </c>
      <c r="G32" s="43">
        <f t="shared" si="4"/>
        <v>0.6506024096385542</v>
      </c>
      <c r="H32" s="43">
        <f t="shared" si="4"/>
        <v>0.75324675324675328</v>
      </c>
      <c r="I32" s="43">
        <f t="shared" si="4"/>
        <v>0.73863636363636365</v>
      </c>
      <c r="J32" s="43">
        <f t="shared" si="4"/>
        <v>0.77922077922077926</v>
      </c>
      <c r="K32" s="43">
        <f t="shared" si="4"/>
        <v>0.79746835443037978</v>
      </c>
      <c r="L32" s="43">
        <f t="shared" si="4"/>
        <v>0.77631578947368418</v>
      </c>
      <c r="M32" s="43">
        <f t="shared" si="4"/>
        <v>0.64383561643835618</v>
      </c>
    </row>
    <row r="33" spans="1:14" x14ac:dyDescent="0.2">
      <c r="A33" s="32" t="s">
        <v>52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</row>
    <row r="34" spans="1:14" x14ac:dyDescent="0.2">
      <c r="A34" s="33" t="s">
        <v>73</v>
      </c>
      <c r="B34" s="154"/>
      <c r="C34" s="154"/>
      <c r="D34" s="154"/>
      <c r="E34" s="154"/>
      <c r="F34" s="155"/>
      <c r="G34" s="155"/>
      <c r="H34" s="155"/>
      <c r="I34" s="155"/>
      <c r="J34" s="155"/>
      <c r="K34" s="155"/>
      <c r="L34" s="155"/>
      <c r="M34" s="155"/>
    </row>
    <row r="35" spans="1:14" x14ac:dyDescent="0.2">
      <c r="A35" s="32" t="s">
        <v>84</v>
      </c>
      <c r="B35" s="153"/>
      <c r="C35" s="153"/>
      <c r="D35" s="153"/>
      <c r="E35" s="153"/>
      <c r="F35" s="17">
        <v>20</v>
      </c>
      <c r="G35" s="17">
        <v>18</v>
      </c>
      <c r="H35" s="17">
        <v>17</v>
      </c>
      <c r="I35" s="17">
        <v>12</v>
      </c>
      <c r="J35" s="17">
        <v>12</v>
      </c>
      <c r="K35" s="34">
        <v>19</v>
      </c>
      <c r="L35" s="34">
        <v>23</v>
      </c>
      <c r="M35" s="34">
        <v>17</v>
      </c>
    </row>
    <row r="36" spans="1:14" x14ac:dyDescent="0.2">
      <c r="A36" s="33" t="s">
        <v>53</v>
      </c>
      <c r="B36" s="154"/>
      <c r="C36" s="154"/>
      <c r="D36" s="154"/>
      <c r="E36" s="154"/>
      <c r="F36" s="43">
        <f t="shared" ref="F36:M36" si="5">F35/F5</f>
        <v>0.25316455696202533</v>
      </c>
      <c r="G36" s="43">
        <f t="shared" si="5"/>
        <v>0.21686746987951808</v>
      </c>
      <c r="H36" s="43">
        <f t="shared" si="5"/>
        <v>0.22077922077922077</v>
      </c>
      <c r="I36" s="43">
        <f t="shared" si="5"/>
        <v>0.13636363636363635</v>
      </c>
      <c r="J36" s="43">
        <f t="shared" si="5"/>
        <v>0.15584415584415584</v>
      </c>
      <c r="K36" s="43">
        <f t="shared" si="5"/>
        <v>0.24050632911392406</v>
      </c>
      <c r="L36" s="43">
        <f t="shared" si="5"/>
        <v>0.30263157894736842</v>
      </c>
      <c r="M36" s="43">
        <f t="shared" si="5"/>
        <v>0.23287671232876711</v>
      </c>
    </row>
    <row r="37" spans="1:14" x14ac:dyDescent="0.2">
      <c r="A37" s="184" t="s">
        <v>54</v>
      </c>
      <c r="B37" s="153"/>
      <c r="C37" s="153"/>
      <c r="D37" s="153"/>
      <c r="E37" s="153"/>
      <c r="F37" s="17">
        <v>1</v>
      </c>
      <c r="G37" s="17">
        <v>4</v>
      </c>
      <c r="H37" s="17">
        <v>4</v>
      </c>
      <c r="I37" s="17">
        <v>5</v>
      </c>
      <c r="J37" s="17">
        <v>0</v>
      </c>
      <c r="K37" s="34">
        <v>4</v>
      </c>
      <c r="L37" s="34">
        <v>4</v>
      </c>
      <c r="M37" s="34">
        <v>1</v>
      </c>
    </row>
    <row r="38" spans="1:14" x14ac:dyDescent="0.2">
      <c r="A38" s="184"/>
      <c r="B38" s="154"/>
      <c r="C38" s="154"/>
      <c r="D38" s="154"/>
      <c r="E38" s="154"/>
      <c r="F38" s="43">
        <f t="shared" ref="F38:M38" si="6">F37/F5</f>
        <v>1.2658227848101266E-2</v>
      </c>
      <c r="G38" s="43">
        <f t="shared" si="6"/>
        <v>4.8192771084337352E-2</v>
      </c>
      <c r="H38" s="43">
        <f t="shared" si="6"/>
        <v>5.1948051948051951E-2</v>
      </c>
      <c r="I38" s="43">
        <f t="shared" si="6"/>
        <v>5.6818181818181816E-2</v>
      </c>
      <c r="J38" s="43">
        <f t="shared" si="6"/>
        <v>0</v>
      </c>
      <c r="K38" s="43">
        <f t="shared" si="6"/>
        <v>5.0632911392405063E-2</v>
      </c>
      <c r="L38" s="43">
        <f t="shared" si="6"/>
        <v>5.2631578947368418E-2</v>
      </c>
      <c r="M38" s="43">
        <f t="shared" si="6"/>
        <v>1.3698630136986301E-2</v>
      </c>
    </row>
    <row r="39" spans="1:14" x14ac:dyDescent="0.2">
      <c r="A39" s="150" t="s">
        <v>21</v>
      </c>
      <c r="B39" s="147"/>
      <c r="C39" s="147"/>
      <c r="D39" s="147"/>
      <c r="E39" s="147"/>
      <c r="F39" s="147"/>
    </row>
    <row r="40" spans="1:14" x14ac:dyDescent="0.2">
      <c r="A40" s="9"/>
      <c r="B40" s="147"/>
      <c r="C40" s="147"/>
      <c r="D40" s="147"/>
      <c r="E40" s="147"/>
      <c r="F40" s="147"/>
    </row>
    <row r="41" spans="1:14" ht="15" x14ac:dyDescent="0.25">
      <c r="A41" s="13" t="s">
        <v>191</v>
      </c>
      <c r="F41" s="23"/>
    </row>
    <row r="42" spans="1:14" x14ac:dyDescent="0.2">
      <c r="A42" s="120" t="s">
        <v>19</v>
      </c>
      <c r="B42" s="124" t="s">
        <v>144</v>
      </c>
      <c r="C42" s="124" t="s">
        <v>145</v>
      </c>
      <c r="D42" s="124" t="s">
        <v>146</v>
      </c>
      <c r="E42" s="124" t="s">
        <v>147</v>
      </c>
      <c r="F42" s="124" t="s">
        <v>148</v>
      </c>
      <c r="G42" s="124" t="s">
        <v>149</v>
      </c>
      <c r="H42" s="124" t="s">
        <v>150</v>
      </c>
      <c r="I42" s="124" t="s">
        <v>151</v>
      </c>
      <c r="J42" s="124" t="s">
        <v>152</v>
      </c>
      <c r="K42" s="124" t="s">
        <v>153</v>
      </c>
      <c r="L42" s="124" t="s">
        <v>154</v>
      </c>
      <c r="M42" s="124" t="s">
        <v>155</v>
      </c>
    </row>
    <row r="43" spans="1:14" s="130" customFormat="1" ht="15" x14ac:dyDescent="0.25">
      <c r="A43" s="171" t="s">
        <v>192</v>
      </c>
      <c r="B43" s="171">
        <v>141.9</v>
      </c>
      <c r="C43" s="171">
        <v>141.30000000000001</v>
      </c>
      <c r="D43" s="171">
        <v>118.4</v>
      </c>
      <c r="E43" s="171">
        <v>113.6</v>
      </c>
      <c r="F43" s="171">
        <v>123.2</v>
      </c>
      <c r="G43" s="171">
        <v>126.4</v>
      </c>
      <c r="H43" s="171">
        <v>120.5</v>
      </c>
      <c r="I43" s="172">
        <v>131.9</v>
      </c>
      <c r="J43" s="172">
        <v>119.5</v>
      </c>
      <c r="K43" s="172">
        <v>116.5</v>
      </c>
      <c r="L43" s="172">
        <v>117.3</v>
      </c>
      <c r="M43" s="172">
        <v>115.7</v>
      </c>
      <c r="N43" s="156"/>
    </row>
    <row r="44" spans="1:14" x14ac:dyDescent="0.2">
      <c r="A44" s="173" t="s">
        <v>22</v>
      </c>
      <c r="B44" s="174">
        <v>192</v>
      </c>
      <c r="C44" s="174">
        <v>128</v>
      </c>
      <c r="D44" s="174">
        <v>128</v>
      </c>
      <c r="E44" s="175">
        <v>128</v>
      </c>
      <c r="F44" s="174">
        <v>128</v>
      </c>
      <c r="G44" s="174">
        <v>128</v>
      </c>
      <c r="H44" s="174">
        <v>128</v>
      </c>
      <c r="I44" s="176">
        <v>128</v>
      </c>
      <c r="J44" s="176">
        <v>128</v>
      </c>
      <c r="K44" s="176">
        <v>128</v>
      </c>
      <c r="L44" s="176">
        <v>124</v>
      </c>
      <c r="M44" s="176">
        <v>124</v>
      </c>
    </row>
    <row r="45" spans="1:14" x14ac:dyDescent="0.2">
      <c r="A45" s="177" t="s">
        <v>23</v>
      </c>
      <c r="B45" s="178">
        <f t="shared" ref="B45:M45" si="7">B43-B44</f>
        <v>-50.099999999999994</v>
      </c>
      <c r="C45" s="178">
        <f t="shared" si="7"/>
        <v>13.300000000000011</v>
      </c>
      <c r="D45" s="178">
        <f t="shared" si="7"/>
        <v>-9.5999999999999943</v>
      </c>
      <c r="E45" s="178">
        <f t="shared" si="7"/>
        <v>-14.400000000000006</v>
      </c>
      <c r="F45" s="178">
        <f t="shared" si="7"/>
        <v>-4.7999999999999972</v>
      </c>
      <c r="G45" s="178">
        <f t="shared" si="7"/>
        <v>-1.5999999999999943</v>
      </c>
      <c r="H45" s="178">
        <f t="shared" si="7"/>
        <v>-7.5</v>
      </c>
      <c r="I45" s="178">
        <f t="shared" si="7"/>
        <v>3.9000000000000057</v>
      </c>
      <c r="J45" s="178">
        <f t="shared" si="7"/>
        <v>-8.5</v>
      </c>
      <c r="K45" s="178">
        <f t="shared" si="7"/>
        <v>-11.5</v>
      </c>
      <c r="L45" s="179">
        <f t="shared" si="7"/>
        <v>-6.7000000000000028</v>
      </c>
      <c r="M45" s="179">
        <f t="shared" si="7"/>
        <v>-8.2999999999999972</v>
      </c>
    </row>
    <row r="46" spans="1:14" x14ac:dyDescent="0.2">
      <c r="A46" s="19" t="s">
        <v>18</v>
      </c>
    </row>
    <row r="47" spans="1:14" x14ac:dyDescent="0.2">
      <c r="A47" s="1"/>
    </row>
    <row r="50" spans="8:11" x14ac:dyDescent="0.2">
      <c r="H50" s="41"/>
      <c r="K50" s="41"/>
    </row>
    <row r="51" spans="8:11" x14ac:dyDescent="0.2">
      <c r="H51" s="41"/>
      <c r="K51" s="41"/>
    </row>
    <row r="53" spans="8:11" x14ac:dyDescent="0.2">
      <c r="H53" s="41"/>
      <c r="K53" s="41"/>
    </row>
  </sheetData>
  <mergeCells count="1">
    <mergeCell ref="A37:A38"/>
  </mergeCells>
  <phoneticPr fontId="0" type="noConversion"/>
  <printOptions horizontalCentered="1" verticalCentered="1"/>
  <pageMargins left="0.5" right="0.5" top="0.75" bottom="0.75" header="0.5" footer="0.25"/>
  <pageSetup scale="80" orientation="landscape" r:id="rId1"/>
  <headerFooter alignWithMargins="0">
    <oddFooter>&amp;L&amp;8MIT Enrollment Fall 1998-2009&amp;R&amp;8Institutional Research &amp; Assessment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MIT enrollment 2010-2013</vt:lpstr>
      <vt:lpstr>FTE distribution by quarter</vt:lpstr>
      <vt:lpstr>MIT retention graduation</vt:lpstr>
      <vt:lpstr>MIT Admissions HX</vt:lpstr>
      <vt:lpstr>MIT enrollment 1998-2009</vt:lpstr>
      <vt:lpstr>'MIT enrollment 1998-2009'!Print_Area</vt:lpstr>
      <vt:lpstr>'MIT enrollment 2010-2013'!Print_Area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Coghlan</dc:creator>
  <cp:lastModifiedBy>Foran, Maggie</cp:lastModifiedBy>
  <cp:lastPrinted>2014-12-10T01:09:42Z</cp:lastPrinted>
  <dcterms:created xsi:type="dcterms:W3CDTF">2003-02-12T23:37:18Z</dcterms:created>
  <dcterms:modified xsi:type="dcterms:W3CDTF">2014-12-11T16:22:40Z</dcterms:modified>
</cp:coreProperties>
</file>