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ES\Financial Aid\2017-2018\"/>
    </mc:Choice>
  </mc:AlternateContent>
  <bookViews>
    <workbookView xWindow="0" yWindow="0" windowWidth="9825" windowHeight="10335"/>
  </bookViews>
  <sheets>
    <sheet name="All Awards" sheetId="9" r:id="rId1"/>
    <sheet name="Sheet1" sheetId="11" r:id="rId2"/>
    <sheet name="Notes" sheetId="3" r:id="rId3"/>
    <sheet name="All - 3-27" sheetId="1" r:id="rId4"/>
    <sheet name="Incoming NR" sheetId="2" r:id="rId5"/>
    <sheet name="Incoming Res" sheetId="5" r:id="rId6"/>
    <sheet name="Cont NR" sheetId="8" r:id="rId7"/>
    <sheet name="Cont Res" sheetId="7" r:id="rId8"/>
    <sheet name="AmeriCorps" sheetId="10" r:id="rId9"/>
    <sheet name="Graduating 17" sheetId="4" r:id="rId10"/>
  </sheets>
  <calcPr calcId="152511"/>
</workbook>
</file>

<file path=xl/calcChain.xml><?xml version="1.0" encoding="utf-8"?>
<calcChain xmlns="http://schemas.openxmlformats.org/spreadsheetml/2006/main">
  <c r="T6" i="9" l="1"/>
  <c r="V6" i="9" s="1"/>
  <c r="U6" i="9" l="1"/>
  <c r="Q39" i="11"/>
  <c r="Q37" i="11"/>
  <c r="Q41" i="11" s="1"/>
  <c r="Q43" i="11" s="1"/>
  <c r="R34" i="11"/>
  <c r="T31" i="11"/>
  <c r="V31" i="11" s="1"/>
  <c r="T30" i="11"/>
  <c r="V30" i="11" s="1"/>
  <c r="V29" i="11"/>
  <c r="T29" i="11"/>
  <c r="U29" i="11" s="1"/>
  <c r="V28" i="11"/>
  <c r="U28" i="11"/>
  <c r="T28" i="11"/>
  <c r="T27" i="11"/>
  <c r="V27" i="11" s="1"/>
  <c r="T26" i="11"/>
  <c r="V26" i="11" s="1"/>
  <c r="V25" i="11"/>
  <c r="T25" i="11"/>
  <c r="U25" i="11" s="1"/>
  <c r="V24" i="11"/>
  <c r="U24" i="11"/>
  <c r="T24" i="11"/>
  <c r="T23" i="11"/>
  <c r="V23" i="11" s="1"/>
  <c r="T22" i="11"/>
  <c r="V22" i="11" s="1"/>
  <c r="V21" i="11"/>
  <c r="T21" i="11"/>
  <c r="U21" i="11" s="1"/>
  <c r="Q20" i="11"/>
  <c r="T20" i="11" s="1"/>
  <c r="V19" i="11"/>
  <c r="U19" i="11"/>
  <c r="T19" i="11"/>
  <c r="T17" i="11"/>
  <c r="V17" i="11" s="1"/>
  <c r="T16" i="11"/>
  <c r="V16" i="11" s="1"/>
  <c r="V15" i="11"/>
  <c r="T15" i="11"/>
  <c r="U15" i="11" s="1"/>
  <c r="V14" i="11"/>
  <c r="U14" i="11"/>
  <c r="T14" i="11"/>
  <c r="T13" i="11"/>
  <c r="V13" i="11" s="1"/>
  <c r="T12" i="11"/>
  <c r="V12" i="11" s="1"/>
  <c r="V11" i="11"/>
  <c r="T11" i="11"/>
  <c r="U11" i="11" s="1"/>
  <c r="Q10" i="11"/>
  <c r="T10" i="11" s="1"/>
  <c r="V9" i="11"/>
  <c r="U9" i="11"/>
  <c r="T9" i="11"/>
  <c r="T8" i="11"/>
  <c r="V8" i="11" s="1"/>
  <c r="T7" i="11"/>
  <c r="V7" i="11" s="1"/>
  <c r="V6" i="11"/>
  <c r="T6" i="11"/>
  <c r="U6" i="11" s="1"/>
  <c r="V5" i="11"/>
  <c r="U5" i="11"/>
  <c r="T5" i="11"/>
  <c r="T4" i="11"/>
  <c r="V4" i="11" s="1"/>
  <c r="T3" i="11"/>
  <c r="V3" i="11" s="1"/>
  <c r="V2" i="11"/>
  <c r="T2" i="11"/>
  <c r="U2" i="11" s="1"/>
  <c r="Q45" i="9"/>
  <c r="R36" i="9"/>
  <c r="V10" i="11" l="1"/>
  <c r="U10" i="11"/>
  <c r="V20" i="11"/>
  <c r="U20" i="11"/>
  <c r="U8" i="11"/>
  <c r="U13" i="11"/>
  <c r="U27" i="11"/>
  <c r="U4" i="11"/>
  <c r="U17" i="11"/>
  <c r="U23" i="11"/>
  <c r="U31" i="11"/>
  <c r="T37" i="11"/>
  <c r="U3" i="11"/>
  <c r="U7" i="11"/>
  <c r="U12" i="11"/>
  <c r="U16" i="11"/>
  <c r="U22" i="11"/>
  <c r="U26" i="11"/>
  <c r="U30" i="11"/>
  <c r="Q41" i="9"/>
  <c r="Q58" i="9" l="1"/>
  <c r="T58" i="9" s="1"/>
  <c r="V58" i="9" s="1"/>
  <c r="U58" i="9" l="1"/>
  <c r="V48" i="9"/>
  <c r="T3" i="9" l="1"/>
  <c r="V3" i="9" s="1"/>
  <c r="T4" i="9"/>
  <c r="V4" i="9" s="1"/>
  <c r="T8" i="9"/>
  <c r="T9" i="9"/>
  <c r="T10" i="9"/>
  <c r="V10" i="9" s="1"/>
  <c r="T13" i="9"/>
  <c r="V13" i="9" s="1"/>
  <c r="T14" i="9"/>
  <c r="V14" i="9" s="1"/>
  <c r="T49" i="9"/>
  <c r="V49" i="9" s="1"/>
  <c r="T16" i="9"/>
  <c r="V16" i="9" s="1"/>
  <c r="T18" i="9"/>
  <c r="V18" i="9" s="1"/>
  <c r="T23" i="9"/>
  <c r="T24" i="9"/>
  <c r="V24" i="9" s="1"/>
  <c r="T26" i="9"/>
  <c r="V26" i="9" s="1"/>
  <c r="T27" i="9"/>
  <c r="V27" i="9" s="1"/>
  <c r="T28" i="9"/>
  <c r="T29" i="9"/>
  <c r="V29" i="9" s="1"/>
  <c r="T30" i="9"/>
  <c r="T31" i="9"/>
  <c r="V31" i="9" s="1"/>
  <c r="T32" i="9"/>
  <c r="T33" i="9"/>
  <c r="T52" i="9"/>
  <c r="V52" i="9" s="1"/>
  <c r="T5" i="9"/>
  <c r="T7" i="9"/>
  <c r="T54" i="9"/>
  <c r="T12" i="9"/>
  <c r="T17" i="9"/>
  <c r="T21" i="9"/>
  <c r="V21" i="9" s="1"/>
  <c r="T25" i="9"/>
  <c r="V25" i="9" s="1"/>
  <c r="T2" i="9"/>
  <c r="T57" i="9"/>
  <c r="V57" i="9" s="1"/>
  <c r="T19" i="9"/>
  <c r="U48" i="9"/>
  <c r="J19" i="10"/>
  <c r="L11" i="10"/>
  <c r="K22" i="10"/>
  <c r="B24" i="3"/>
  <c r="L18" i="10"/>
  <c r="P29" i="5"/>
  <c r="V23" i="7"/>
  <c r="O16" i="7"/>
  <c r="B17" i="3"/>
  <c r="D12" i="3"/>
  <c r="D11" i="3"/>
  <c r="V30" i="9" l="1"/>
  <c r="U29" i="9"/>
  <c r="U25" i="9"/>
  <c r="U24" i="9"/>
  <c r="U49" i="9"/>
  <c r="U57" i="9"/>
  <c r="U4" i="9"/>
  <c r="U31" i="9"/>
  <c r="U30" i="9"/>
  <c r="U3" i="9"/>
  <c r="U19" i="9"/>
  <c r="V19" i="9"/>
  <c r="U7" i="9"/>
  <c r="V7" i="9"/>
  <c r="U32" i="9"/>
  <c r="V32" i="9"/>
  <c r="U28" i="9"/>
  <c r="V28" i="9"/>
  <c r="U23" i="9"/>
  <c r="V23" i="9"/>
  <c r="U8" i="9"/>
  <c r="V8" i="9"/>
  <c r="U14" i="9"/>
  <c r="U17" i="9"/>
  <c r="V17" i="9"/>
  <c r="U5" i="9"/>
  <c r="V5" i="9"/>
  <c r="U27" i="9"/>
  <c r="U18" i="9"/>
  <c r="U13" i="9"/>
  <c r="U2" i="9"/>
  <c r="V2" i="9"/>
  <c r="U12" i="9"/>
  <c r="V12" i="9"/>
  <c r="U52" i="9"/>
  <c r="U26" i="9"/>
  <c r="U16" i="9"/>
  <c r="U10" i="9"/>
  <c r="U21" i="9"/>
  <c r="U54" i="9"/>
  <c r="V54" i="9"/>
  <c r="U33" i="9"/>
  <c r="V33" i="9"/>
  <c r="U9" i="9"/>
  <c r="V9" i="9"/>
  <c r="Q55" i="9"/>
  <c r="Q65" i="9"/>
  <c r="Q51" i="9"/>
  <c r="Q50" i="9"/>
  <c r="Q66" i="9"/>
  <c r="Q22" i="9"/>
  <c r="Q67" i="9"/>
  <c r="Q64" i="9"/>
  <c r="Q11" i="9"/>
  <c r="Q63" i="9"/>
  <c r="Q56" i="9"/>
  <c r="Q62" i="9"/>
  <c r="Q53" i="9"/>
  <c r="T53" i="9" s="1"/>
  <c r="V53" i="9" s="1"/>
  <c r="Q39" i="9" l="1"/>
  <c r="T63" i="9"/>
  <c r="T67" i="9"/>
  <c r="V67" i="9" s="1"/>
  <c r="T51" i="9"/>
  <c r="T11" i="9"/>
  <c r="V11" i="9" s="1"/>
  <c r="T22" i="9"/>
  <c r="T39" i="9" s="1"/>
  <c r="T65" i="9"/>
  <c r="V65" i="9" s="1"/>
  <c r="T62" i="9"/>
  <c r="T66" i="9"/>
  <c r="T55" i="9"/>
  <c r="V55" i="9" s="1"/>
  <c r="T56" i="9"/>
  <c r="T64" i="9"/>
  <c r="V64" i="9" s="1"/>
  <c r="T50" i="9"/>
  <c r="O7" i="8"/>
  <c r="D10" i="3"/>
  <c r="D9" i="3"/>
  <c r="D8" i="3"/>
  <c r="A1" i="3"/>
  <c r="O27" i="5"/>
  <c r="O9" i="5"/>
  <c r="O3" i="5"/>
  <c r="U50" i="9" l="1"/>
  <c r="V50" i="9"/>
  <c r="U66" i="9"/>
  <c r="V66" i="9"/>
  <c r="U11" i="9"/>
  <c r="U56" i="9"/>
  <c r="V56" i="9"/>
  <c r="U65" i="9"/>
  <c r="U51" i="9"/>
  <c r="V51" i="9"/>
  <c r="U22" i="9"/>
  <c r="V22" i="9"/>
  <c r="U55" i="9"/>
  <c r="U62" i="9"/>
  <c r="V62" i="9"/>
  <c r="U67" i="9"/>
  <c r="U64" i="9"/>
  <c r="U63" i="9"/>
  <c r="V63" i="9"/>
  <c r="U53" i="9"/>
  <c r="D17" i="3"/>
  <c r="O23" i="5"/>
  <c r="O24" i="5"/>
  <c r="O25" i="5"/>
  <c r="O26" i="5"/>
  <c r="O19" i="5"/>
  <c r="O18" i="5"/>
  <c r="O17" i="5"/>
  <c r="O21" i="5" s="1"/>
  <c r="O16" i="5"/>
  <c r="O15" i="5"/>
  <c r="O14" i="5"/>
  <c r="O13" i="5"/>
  <c r="O12" i="5"/>
  <c r="O11" i="5"/>
  <c r="O10" i="5"/>
  <c r="O8" i="5"/>
  <c r="O7" i="5"/>
  <c r="O6" i="5"/>
  <c r="O5" i="5"/>
  <c r="O4" i="5"/>
  <c r="O2" i="5"/>
  <c r="A2" i="3"/>
  <c r="A3" i="3" s="1"/>
  <c r="O21" i="2"/>
  <c r="O20" i="2"/>
  <c r="O19" i="2"/>
  <c r="O14" i="2"/>
  <c r="O13" i="2"/>
  <c r="O12" i="2"/>
  <c r="O11" i="2"/>
  <c r="O10" i="2"/>
  <c r="O9" i="2"/>
  <c r="O8" i="2"/>
  <c r="O7" i="2"/>
  <c r="O6" i="2"/>
  <c r="O4" i="2"/>
  <c r="O16" i="2" s="1"/>
  <c r="Q43" i="9"/>
</calcChain>
</file>

<file path=xl/comments1.xml><?xml version="1.0" encoding="utf-8"?>
<comments xmlns="http://schemas.openxmlformats.org/spreadsheetml/2006/main">
  <authors>
    <author>Martin, Andrea (Staff)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Based on 2017 rates and 0% increase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comments2.xml><?xml version="1.0" encoding="utf-8"?>
<comments xmlns="http://schemas.openxmlformats.org/spreadsheetml/2006/main">
  <authors>
    <author>Martin, Andrea (Staff)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Based on 2017 rates and 0% increase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comments3.xml><?xml version="1.0" encoding="utf-8"?>
<comments xmlns="http://schemas.openxmlformats.org/spreadsheetml/2006/main">
  <authors>
    <author>Martin, Andrea (Staff)</author>
  </authors>
  <commentList>
    <comment ref="O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comments4.xml><?xml version="1.0" encoding="utf-8"?>
<comments xmlns="http://schemas.openxmlformats.org/spreadsheetml/2006/main">
  <authors>
    <author>Martin, Andrea (Staff)</author>
  </authors>
  <commentList>
    <comment ref="O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comments5.xml><?xml version="1.0" encoding="utf-8"?>
<comments xmlns="http://schemas.openxmlformats.org/spreadsheetml/2006/main">
  <authors>
    <author>Martin, Andrea (Staff)</author>
  </authors>
  <commentList>
    <comment ref="O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sharedStrings.xml><?xml version="1.0" encoding="utf-8"?>
<sst xmlns="http://schemas.openxmlformats.org/spreadsheetml/2006/main" count="2402" uniqueCount="406">
  <si>
    <t>first name</t>
  </si>
  <si>
    <t>middle name</t>
  </si>
  <si>
    <t>last name</t>
  </si>
  <si>
    <t>state</t>
  </si>
  <si>
    <t>zip</t>
  </si>
  <si>
    <t>program</t>
  </si>
  <si>
    <t>category</t>
  </si>
  <si>
    <t>registered</t>
  </si>
  <si>
    <t>eligible</t>
  </si>
  <si>
    <t>fafsa rec'd</t>
  </si>
  <si>
    <t>cost of education</t>
  </si>
  <si>
    <t>offer</t>
  </si>
  <si>
    <t>family contribution</t>
  </si>
  <si>
    <t>unmet need</t>
  </si>
  <si>
    <t>Expected Aid</t>
  </si>
  <si>
    <t>Christopher</t>
  </si>
  <si>
    <t>D</t>
  </si>
  <si>
    <t>Baus</t>
  </si>
  <si>
    <t>CA</t>
  </si>
  <si>
    <t>MES</t>
  </si>
  <si>
    <t>Disputed Graduate</t>
  </si>
  <si>
    <t>N</t>
  </si>
  <si>
    <t>AS</t>
  </si>
  <si>
    <t>2017-01-17</t>
  </si>
  <si>
    <t>Emily</t>
  </si>
  <si>
    <t>R</t>
  </si>
  <si>
    <t>Barbour</t>
  </si>
  <si>
    <t>MA</t>
  </si>
  <si>
    <t>Non-Resident Graduate</t>
  </si>
  <si>
    <t>2017-01-26</t>
  </si>
  <si>
    <t>Elizabeth</t>
  </si>
  <si>
    <t/>
  </si>
  <si>
    <t>Bennett</t>
  </si>
  <si>
    <t>MT</t>
  </si>
  <si>
    <t>2016-11-30</t>
  </si>
  <si>
    <t>Leslie</t>
  </si>
  <si>
    <t>Raine</t>
  </si>
  <si>
    <t>Carman</t>
  </si>
  <si>
    <t>WA</t>
  </si>
  <si>
    <t>2016-11-15</t>
  </si>
  <si>
    <t>Alice</t>
  </si>
  <si>
    <t>Su</t>
  </si>
  <si>
    <t>Chang</t>
  </si>
  <si>
    <t>MD</t>
  </si>
  <si>
    <t>2017-02-17</t>
  </si>
  <si>
    <t>Keegan</t>
  </si>
  <si>
    <t>Curry</t>
  </si>
  <si>
    <t>2016-11-28</t>
  </si>
  <si>
    <t>Mary</t>
  </si>
  <si>
    <t>Ellis</t>
  </si>
  <si>
    <t>OR</t>
  </si>
  <si>
    <t>2017-01-30</t>
  </si>
  <si>
    <t>Anna</t>
  </si>
  <si>
    <t>Farb</t>
  </si>
  <si>
    <t>Dara</t>
  </si>
  <si>
    <t>Meredith</t>
  </si>
  <si>
    <t>Fedrow</t>
  </si>
  <si>
    <t>NY</t>
  </si>
  <si>
    <t>2017-01-20</t>
  </si>
  <si>
    <t>Alma</t>
  </si>
  <si>
    <t>E</t>
  </si>
  <si>
    <t>Gaeta</t>
  </si>
  <si>
    <t>Nicole</t>
  </si>
  <si>
    <t>M</t>
  </si>
  <si>
    <t>George</t>
  </si>
  <si>
    <t>2017-02-02</t>
  </si>
  <si>
    <t>Joseph</t>
  </si>
  <si>
    <t>Hughes</t>
  </si>
  <si>
    <t>2017-01-09</t>
  </si>
  <si>
    <t>Katrina</t>
  </si>
  <si>
    <t>Rose</t>
  </si>
  <si>
    <t>Keleher</t>
  </si>
  <si>
    <t>Cassandra</t>
  </si>
  <si>
    <t>Klewicki</t>
  </si>
  <si>
    <t>2016-12-23</t>
  </si>
  <si>
    <t>Carly</t>
  </si>
  <si>
    <t>A</t>
  </si>
  <si>
    <t>Mcandrews</t>
  </si>
  <si>
    <t>CT</t>
  </si>
  <si>
    <t>2017-01-31</t>
  </si>
  <si>
    <t>Kyle</t>
  </si>
  <si>
    <t>William</t>
  </si>
  <si>
    <t>McCormick</t>
  </si>
  <si>
    <t>2016-11-07</t>
  </si>
  <si>
    <t>Jacob</t>
  </si>
  <si>
    <t>Daniel</t>
  </si>
  <si>
    <t>Meyers</t>
  </si>
  <si>
    <t>PA</t>
  </si>
  <si>
    <t>2017-03-02</t>
  </si>
  <si>
    <t>Lucy</t>
  </si>
  <si>
    <t>Stratton</t>
  </si>
  <si>
    <t>Pierce</t>
  </si>
  <si>
    <t>2016-10-31</t>
  </si>
  <si>
    <t>Annabel</t>
  </si>
  <si>
    <t>Roberts-Mcmichael</t>
  </si>
  <si>
    <t>NJ</t>
  </si>
  <si>
    <t>2017-02-01</t>
  </si>
  <si>
    <t>Andre</t>
  </si>
  <si>
    <t>Sanchez</t>
  </si>
  <si>
    <t>Maxwell</t>
  </si>
  <si>
    <t>P</t>
  </si>
  <si>
    <t>Sheehy</t>
  </si>
  <si>
    <t>Dalena</t>
  </si>
  <si>
    <t>L</t>
  </si>
  <si>
    <t>Tran</t>
  </si>
  <si>
    <t>2017-02-13</t>
  </si>
  <si>
    <t>Jean</t>
  </si>
  <si>
    <t>Zignego</t>
  </si>
  <si>
    <t>Katherine</t>
  </si>
  <si>
    <t>Patrice</t>
  </si>
  <si>
    <t>Allowatt</t>
  </si>
  <si>
    <t>Resident Graduate</t>
  </si>
  <si>
    <t>Averi</t>
  </si>
  <si>
    <t>Ann</t>
  </si>
  <si>
    <t>Azar</t>
  </si>
  <si>
    <t>98501-3816</t>
  </si>
  <si>
    <t>2016-10-14</t>
  </si>
  <si>
    <t>Anne</t>
  </si>
  <si>
    <t>J</t>
  </si>
  <si>
    <t>2017-01-13</t>
  </si>
  <si>
    <t>Tara</t>
  </si>
  <si>
    <t>Nichole</t>
  </si>
  <si>
    <t>Blue</t>
  </si>
  <si>
    <t>2017-01-27</t>
  </si>
  <si>
    <t>Malena</t>
  </si>
  <si>
    <t>Boome</t>
  </si>
  <si>
    <t>Allison</t>
  </si>
  <si>
    <t>Rachel</t>
  </si>
  <si>
    <t>Borges</t>
  </si>
  <si>
    <t>Jessica</t>
  </si>
  <si>
    <t>Brown</t>
  </si>
  <si>
    <t>2016-12-16</t>
  </si>
  <si>
    <t>Brieanna</t>
  </si>
  <si>
    <t>Brownawell</t>
  </si>
  <si>
    <t>98584-6329</t>
  </si>
  <si>
    <t>Kristin</t>
  </si>
  <si>
    <t>Marie</t>
  </si>
  <si>
    <t>Caley</t>
  </si>
  <si>
    <t>2016-10-05</t>
  </si>
  <si>
    <t>Dunay</t>
  </si>
  <si>
    <t>Calloway</t>
  </si>
  <si>
    <t>2016-10-19</t>
  </si>
  <si>
    <t>Jeanne</t>
  </si>
  <si>
    <t>Dodds</t>
  </si>
  <si>
    <t>Tess</t>
  </si>
  <si>
    <t>Cole</t>
  </si>
  <si>
    <t>Dooley</t>
  </si>
  <si>
    <t>2017-01-05</t>
  </si>
  <si>
    <t>Doyle</t>
  </si>
  <si>
    <t>Scott</t>
  </si>
  <si>
    <t>Allen</t>
  </si>
  <si>
    <t>Dubble</t>
  </si>
  <si>
    <t>98506-3416</t>
  </si>
  <si>
    <t>2017-01-19</t>
  </si>
  <si>
    <t>Naomi</t>
  </si>
  <si>
    <t>Estrada</t>
  </si>
  <si>
    <t>2017-03-06</t>
  </si>
  <si>
    <t>Heather</t>
  </si>
  <si>
    <t>Carleen</t>
  </si>
  <si>
    <t>Gibons</t>
  </si>
  <si>
    <t>2016-11-04</t>
  </si>
  <si>
    <t>Maurice</t>
  </si>
  <si>
    <t>Golding</t>
  </si>
  <si>
    <t>Tyler</t>
  </si>
  <si>
    <t>Howard</t>
  </si>
  <si>
    <t>Goodman</t>
  </si>
  <si>
    <t>Kendall</t>
  </si>
  <si>
    <t>Hardy</t>
  </si>
  <si>
    <t>Meara</t>
  </si>
  <si>
    <t>Loraine</t>
  </si>
  <si>
    <t>Heubach</t>
  </si>
  <si>
    <t>2016-11-16</t>
  </si>
  <si>
    <t>Michelle</t>
  </si>
  <si>
    <t>Louize</t>
  </si>
  <si>
    <t>Horkings-Brigham</t>
  </si>
  <si>
    <t>Amy</t>
  </si>
  <si>
    <t>Irons</t>
  </si>
  <si>
    <t>Meerea</t>
  </si>
  <si>
    <t>Kang</t>
  </si>
  <si>
    <t>2017-01-25</t>
  </si>
  <si>
    <t>Portia</t>
  </si>
  <si>
    <t>Rachelle</t>
  </si>
  <si>
    <t>Leigh</t>
  </si>
  <si>
    <t>Esmael</t>
  </si>
  <si>
    <t>Lopez</t>
  </si>
  <si>
    <t>2016-10-17</t>
  </si>
  <si>
    <t>Morgan</t>
  </si>
  <si>
    <t>Fairbanks</t>
  </si>
  <si>
    <t>Maupin</t>
  </si>
  <si>
    <t>2017-01-18</t>
  </si>
  <si>
    <t>Paris</t>
  </si>
  <si>
    <t>H</t>
  </si>
  <si>
    <t>McClusky</t>
  </si>
  <si>
    <t>Kale</t>
  </si>
  <si>
    <t>Albert</t>
  </si>
  <si>
    <t>McConathy</t>
  </si>
  <si>
    <t>2016-10-28</t>
  </si>
  <si>
    <t>John</t>
  </si>
  <si>
    <t>James</t>
  </si>
  <si>
    <t>Messina</t>
  </si>
  <si>
    <t>2017-02-06</t>
  </si>
  <si>
    <t>Middleton</t>
  </si>
  <si>
    <t>98501-1937</t>
  </si>
  <si>
    <t>WD</t>
  </si>
  <si>
    <t>2016-11-18</t>
  </si>
  <si>
    <t>Amanda</t>
  </si>
  <si>
    <t>Mintz</t>
  </si>
  <si>
    <t>2016-12-05</t>
  </si>
  <si>
    <t>Diane</t>
  </si>
  <si>
    <t>Nelson</t>
  </si>
  <si>
    <t>Newman</t>
  </si>
  <si>
    <t>Jade</t>
  </si>
  <si>
    <t>Olmstead</t>
  </si>
  <si>
    <t>2017-01-12</t>
  </si>
  <si>
    <t>Edward</t>
  </si>
  <si>
    <t>Raymond</t>
  </si>
  <si>
    <t>Pittman</t>
  </si>
  <si>
    <t>2016-10-12</t>
  </si>
  <si>
    <t>Mara</t>
  </si>
  <si>
    <t>Rae</t>
  </si>
  <si>
    <t>Jeremy</t>
  </si>
  <si>
    <t>Richtmyre</t>
  </si>
  <si>
    <t>2016-12-08</t>
  </si>
  <si>
    <t>Caitlyn</t>
  </si>
  <si>
    <t>Roehmholdt</t>
  </si>
  <si>
    <t>2017-01-03</t>
  </si>
  <si>
    <t>Pamela</t>
  </si>
  <si>
    <t>Louise</t>
  </si>
  <si>
    <t>Ronson</t>
  </si>
  <si>
    <t>Shaylin</t>
  </si>
  <si>
    <t>Salas</t>
  </si>
  <si>
    <t>Candace</t>
  </si>
  <si>
    <t>Brittany</t>
  </si>
  <si>
    <t>Saunders</t>
  </si>
  <si>
    <t>2016-12-22</t>
  </si>
  <si>
    <t>Tracey</t>
  </si>
  <si>
    <t>Scalici</t>
  </si>
  <si>
    <t>2016-10-11</t>
  </si>
  <si>
    <t>Bethany</t>
  </si>
  <si>
    <t>Shepler</t>
  </si>
  <si>
    <t>Paula</t>
  </si>
  <si>
    <t>Smillie</t>
  </si>
  <si>
    <t>Gina</t>
  </si>
  <si>
    <t>Smith</t>
  </si>
  <si>
    <t>Kenzi</t>
  </si>
  <si>
    <t>Devon</t>
  </si>
  <si>
    <t>2016-11-21</t>
  </si>
  <si>
    <t>Brian</t>
  </si>
  <si>
    <t>Stewart</t>
  </si>
  <si>
    <t>2016-11-09</t>
  </si>
  <si>
    <t>Thomas</t>
  </si>
  <si>
    <t>Sanford</t>
  </si>
  <si>
    <t>Stonehocker</t>
  </si>
  <si>
    <t>Eden</t>
  </si>
  <si>
    <t>Mariah</t>
  </si>
  <si>
    <t>Thorkildsen</t>
  </si>
  <si>
    <t>2016-12-02</t>
  </si>
  <si>
    <t>Isabella</t>
  </si>
  <si>
    <t>Timmons</t>
  </si>
  <si>
    <t>2017-01-11</t>
  </si>
  <si>
    <t>Kelly</t>
  </si>
  <si>
    <t>Lynn</t>
  </si>
  <si>
    <t>Vigario</t>
  </si>
  <si>
    <t>Stanley</t>
  </si>
  <si>
    <t>Tyson</t>
  </si>
  <si>
    <t>West</t>
  </si>
  <si>
    <t>2017-02-03</t>
  </si>
  <si>
    <t>Waiver Amount</t>
  </si>
  <si>
    <t>Additional Aid</t>
  </si>
  <si>
    <t>2188 Soule Family</t>
  </si>
  <si>
    <t>16986 (over 2 years) Bilezikian</t>
  </si>
  <si>
    <t>NR tuition with 5% increase</t>
  </si>
  <si>
    <t>Liliana</t>
  </si>
  <si>
    <t>Caughman</t>
  </si>
  <si>
    <t>Stephanie</t>
  </si>
  <si>
    <t>Ida</t>
  </si>
  <si>
    <t>Blair</t>
  </si>
  <si>
    <t>98502-8832</t>
  </si>
  <si>
    <t>Carrie</t>
  </si>
  <si>
    <t>Frazier</t>
  </si>
  <si>
    <t>Kennedy</t>
  </si>
  <si>
    <t>Krossen</t>
  </si>
  <si>
    <t>Lovelett</t>
  </si>
  <si>
    <t>Hilary</t>
  </si>
  <si>
    <t>Jane</t>
  </si>
  <si>
    <t>McGowan</t>
  </si>
  <si>
    <t>Theresa</t>
  </si>
  <si>
    <t>Silva</t>
  </si>
  <si>
    <t>2017-02-28</t>
  </si>
  <si>
    <t>Quasar</t>
  </si>
  <si>
    <t>Surprise</t>
  </si>
  <si>
    <t>2016-10-20</t>
  </si>
  <si>
    <t>Expected Aid (ENG and Waivers)</t>
  </si>
  <si>
    <t>Additional MES Aid</t>
  </si>
  <si>
    <t>1000 Brooks</t>
  </si>
  <si>
    <t>3500 - Endowed Fellowship</t>
  </si>
  <si>
    <t>1800 Endowed Fellowship</t>
  </si>
  <si>
    <t>1700 Endowed Fellowship</t>
  </si>
  <si>
    <t>R waivers to match ENG contribution</t>
  </si>
  <si>
    <t>500 - Emory Pyle</t>
  </si>
  <si>
    <t>1000 - Alumni Assn</t>
  </si>
  <si>
    <t>4325 Foundation Grad Fellowship</t>
  </si>
  <si>
    <t>Andrew</t>
  </si>
  <si>
    <t>David</t>
  </si>
  <si>
    <t>Notes</t>
  </si>
  <si>
    <t>Zachary</t>
  </si>
  <si>
    <t>Sterling</t>
  </si>
  <si>
    <t>zacharystanley1@gmail.com</t>
  </si>
  <si>
    <t>Arielle</t>
  </si>
  <si>
    <t>Simmons</t>
  </si>
  <si>
    <t>Likely a resident for 2017 - EFC above $1800 ENG</t>
  </si>
  <si>
    <t>Likely a resident for 2017 - would qualify for 1800 ENG</t>
  </si>
  <si>
    <t>Likely a resident for 2017 - would not qualify for ENG - balance of $1521 waiver?</t>
  </si>
  <si>
    <t>TOTAL WAIVERS</t>
  </si>
  <si>
    <t>3193 2nd Year of Academic Achievement</t>
  </si>
  <si>
    <t xml:space="preserve">3193 2nd Year of Academic Achievement </t>
  </si>
  <si>
    <t>25% NR Tuition if 5% increase</t>
  </si>
  <si>
    <t>Tuition Waivers</t>
  </si>
  <si>
    <t>Projected Yield</t>
  </si>
  <si>
    <t>Incoming NR Waivers</t>
  </si>
  <si>
    <t>Incoming Res Waivers</t>
  </si>
  <si>
    <t>Projected Awards</t>
  </si>
  <si>
    <t>Amount Offered</t>
  </si>
  <si>
    <t>Cont. NR Waivers</t>
  </si>
  <si>
    <t>Cont. Res Waivers</t>
  </si>
  <si>
    <t>Continuing AA</t>
  </si>
  <si>
    <t>Smith and Newman; awarded in 2016</t>
  </si>
  <si>
    <t>Total</t>
  </si>
  <si>
    <t>4 NR students with up to 25% waivers</t>
  </si>
  <si>
    <t>Keleher (1521) and Stonehocker (1687)</t>
  </si>
  <si>
    <t>Projected Waiver Amount by Formula</t>
  </si>
  <si>
    <t>Total Waivers</t>
  </si>
  <si>
    <t>Total Waivers to match ENG, excludes those with merit awards</t>
  </si>
  <si>
    <t>Includes only students with need who do not qualify for ENG  and have not been awarded merit awards (Goodman, Scalici)</t>
  </si>
  <si>
    <t>Karimot</t>
  </si>
  <si>
    <t>Afolabi</t>
  </si>
  <si>
    <t>International Graduate</t>
  </si>
  <si>
    <t>Status</t>
  </si>
  <si>
    <t>AWARD</t>
  </si>
  <si>
    <t>A00398299</t>
  </si>
  <si>
    <t>821 Devoe St SE</t>
  </si>
  <si>
    <t>Olympia</t>
  </si>
  <si>
    <t>Cont NR</t>
  </si>
  <si>
    <t>A00352263</t>
  </si>
  <si>
    <t>800 Alta St SW Apt G304</t>
  </si>
  <si>
    <t>Cont R</t>
  </si>
  <si>
    <t>Need to confirm</t>
  </si>
  <si>
    <t>A00397312</t>
  </si>
  <si>
    <t>1506 Columbia St. SW</t>
  </si>
  <si>
    <t>New R</t>
  </si>
  <si>
    <t>New NR</t>
  </si>
  <si>
    <t xml:space="preserve">Katrina </t>
  </si>
  <si>
    <t xml:space="preserve">Jacob </t>
  </si>
  <si>
    <t xml:space="preserve">Cassandra </t>
  </si>
  <si>
    <t>Incoming NR AmeriCorps</t>
  </si>
  <si>
    <t>4 awards of $500-750</t>
  </si>
  <si>
    <t>Incoming Res AmeriCorps</t>
  </si>
  <si>
    <t>AmeriCorps</t>
  </si>
  <si>
    <t>Foundation Grad Fellowship; 2nd for Biezikain; confirm AmeriCorps service</t>
  </si>
  <si>
    <t>Foundation Grad Fellowship</t>
  </si>
  <si>
    <t>Merit Awards</t>
  </si>
  <si>
    <t>Soule Family</t>
  </si>
  <si>
    <t xml:space="preserve"> Foundation Grad Fellowship</t>
  </si>
  <si>
    <t>Total 17/18 Aid</t>
  </si>
  <si>
    <t>Academic Achievement</t>
  </si>
  <si>
    <t>Brooks</t>
  </si>
  <si>
    <t>Endowed Fellowship</t>
  </si>
  <si>
    <t>Academic Achievement (year 2)</t>
  </si>
  <si>
    <t>Emory Pyle</t>
  </si>
  <si>
    <t>Alumni Association</t>
  </si>
  <si>
    <t>1st/2nd year</t>
  </si>
  <si>
    <t>2nd year of Bilizekian</t>
  </si>
  <si>
    <t>Endowed Fellowship; need to confirm AmeriCorps amount</t>
  </si>
  <si>
    <t>Need to confirm length of service for Barbour, Klewicki and Sanchez</t>
  </si>
  <si>
    <t>3 awards of $750-1000</t>
  </si>
  <si>
    <t>Continuing AmeriCorps</t>
  </si>
  <si>
    <t>Total MES Aid including Merit</t>
  </si>
  <si>
    <t>2 awards of $3000 each; 5 awards of $1700 each</t>
  </si>
  <si>
    <t>Incoming AA (resident)</t>
  </si>
  <si>
    <t>15 NR, 1 Intn'l students with up to 25% waivers</t>
  </si>
  <si>
    <t>Academic Achievement amount</t>
  </si>
  <si>
    <t>9 continuing students with 2-year awards</t>
  </si>
  <si>
    <t>Americorps</t>
  </si>
  <si>
    <t>% of CoE</t>
  </si>
  <si>
    <t>Cost of Attendance</t>
  </si>
  <si>
    <t>Tuition</t>
  </si>
  <si>
    <t>% Tuition</t>
  </si>
  <si>
    <t>Not attending - emailed on 4/5/17</t>
  </si>
  <si>
    <t>Not attending - emailed on 3/30/17</t>
  </si>
  <si>
    <t>Not attending - per email on 4/10</t>
  </si>
  <si>
    <t>Not attending - emailed on 4/14</t>
  </si>
  <si>
    <t>Not attending - emailed on 4/16</t>
  </si>
  <si>
    <t>Not attending - emailed in march</t>
  </si>
  <si>
    <t>No deposit by deadline</t>
  </si>
  <si>
    <t>Bilezikian</t>
  </si>
  <si>
    <t>Balance</t>
  </si>
  <si>
    <t>Total Tuition Waiver</t>
  </si>
  <si>
    <t>Waivers Allocated</t>
  </si>
  <si>
    <t>Soule Family Foundation</t>
  </si>
  <si>
    <t>Bilezikian - 1 year</t>
  </si>
  <si>
    <t>Laura</t>
  </si>
  <si>
    <t>Craig</t>
  </si>
  <si>
    <t>Endowed Fellowship (rollover from 16/17)</t>
  </si>
  <si>
    <t>Alexandra</t>
  </si>
  <si>
    <t>Noelle</t>
  </si>
  <si>
    <t>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</si>
</sst>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0"/>
      <color rgb="FF000000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89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18" fillId="0" borderId="10" xfId="0" applyFont="1" applyBorder="1"/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0" fillId="34" borderId="0" xfId="0" applyFill="1"/>
    <xf numFmtId="0" fontId="0" fillId="33" borderId="10" xfId="0" applyFill="1" applyBorder="1"/>
    <xf numFmtId="0" fontId="0" fillId="33" borderId="10" xfId="0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0" fillId="35" borderId="10" xfId="0" applyFill="1" applyBorder="1"/>
    <xf numFmtId="0" fontId="0" fillId="35" borderId="0" xfId="0" applyFill="1"/>
    <xf numFmtId="0" fontId="0" fillId="33" borderId="10" xfId="0" applyFill="1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33" borderId="11" xfId="0" applyFill="1" applyBorder="1"/>
    <xf numFmtId="0" fontId="0" fillId="35" borderId="11" xfId="0" applyFill="1" applyBorder="1"/>
    <xf numFmtId="0" fontId="18" fillId="35" borderId="0" xfId="0" applyFont="1" applyFill="1"/>
    <xf numFmtId="0" fontId="18" fillId="35" borderId="10" xfId="0" applyFont="1" applyFill="1" applyBorder="1"/>
    <xf numFmtId="44" fontId="0" fillId="0" borderId="10" xfId="42" applyFont="1" applyBorder="1"/>
    <xf numFmtId="9" fontId="0" fillId="0" borderId="10" xfId="0" applyNumberFormat="1" applyBorder="1"/>
    <xf numFmtId="44" fontId="0" fillId="0" borderId="10" xfId="0" applyNumberFormat="1" applyBorder="1"/>
    <xf numFmtId="0" fontId="0" fillId="0" borderId="10" xfId="0" applyBorder="1" applyAlignment="1"/>
    <xf numFmtId="0" fontId="0" fillId="34" borderId="10" xfId="0" applyFill="1" applyBorder="1"/>
    <xf numFmtId="0" fontId="0" fillId="0" borderId="10" xfId="0" applyFont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22" fillId="0" borderId="0" xfId="0" applyFont="1"/>
    <xf numFmtId="0" fontId="23" fillId="0" borderId="0" xfId="0" applyFont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6" fillId="0" borderId="0" xfId="0" applyFont="1"/>
    <xf numFmtId="0" fontId="0" fillId="0" borderId="0" xfId="0" applyBorder="1"/>
    <xf numFmtId="0" fontId="18" fillId="0" borderId="11" xfId="0" applyFont="1" applyFill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0" fillId="36" borderId="10" xfId="0" applyFill="1" applyBorder="1"/>
    <xf numFmtId="0" fontId="0" fillId="36" borderId="0" xfId="0" applyFill="1"/>
    <xf numFmtId="44" fontId="18" fillId="0" borderId="10" xfId="0" applyNumberFormat="1" applyFont="1" applyBorder="1"/>
    <xf numFmtId="44" fontId="0" fillId="0" borderId="0" xfId="0" applyNumberFormat="1"/>
    <xf numFmtId="0" fontId="0" fillId="0" borderId="0" xfId="0" applyBorder="1" applyAlignment="1">
      <alignment wrapText="1"/>
    </xf>
    <xf numFmtId="0" fontId="0" fillId="0" borderId="11" xfId="0" applyFill="1" applyBorder="1"/>
    <xf numFmtId="9" fontId="18" fillId="0" borderId="13" xfId="43" applyFont="1" applyFill="1" applyBorder="1" applyAlignment="1">
      <alignment wrapText="1"/>
    </xf>
    <xf numFmtId="9" fontId="0" fillId="0" borderId="10" xfId="43" applyFont="1" applyBorder="1"/>
    <xf numFmtId="9" fontId="0" fillId="0" borderId="0" xfId="43" applyFont="1" applyBorder="1"/>
    <xf numFmtId="9" fontId="0" fillId="0" borderId="0" xfId="43" applyFont="1"/>
    <xf numFmtId="0" fontId="0" fillId="35" borderId="11" xfId="0" applyFill="1" applyBorder="1" applyAlignment="1">
      <alignment wrapText="1"/>
    </xf>
    <xf numFmtId="0" fontId="0" fillId="35" borderId="13" xfId="0" applyFill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37" borderId="10" xfId="0" applyFill="1" applyBorder="1"/>
    <xf numFmtId="0" fontId="0" fillId="37" borderId="11" xfId="0" applyFill="1" applyBorder="1"/>
    <xf numFmtId="9" fontId="0" fillId="37" borderId="10" xfId="43" applyFont="1" applyFill="1" applyBorder="1"/>
    <xf numFmtId="0" fontId="0" fillId="37" borderId="13" xfId="0" applyFill="1" applyBorder="1" applyAlignment="1">
      <alignment wrapText="1"/>
    </xf>
    <xf numFmtId="0" fontId="0" fillId="37" borderId="10" xfId="0" applyFill="1" applyBorder="1" applyAlignment="1">
      <alignment wrapText="1"/>
    </xf>
    <xf numFmtId="0" fontId="0" fillId="37" borderId="0" xfId="0" applyFill="1" applyAlignment="1">
      <alignment wrapText="1"/>
    </xf>
    <xf numFmtId="0" fontId="0" fillId="36" borderId="11" xfId="0" applyFill="1" applyBorder="1" applyAlignment="1">
      <alignment wrapText="1"/>
    </xf>
    <xf numFmtId="9" fontId="0" fillId="36" borderId="10" xfId="43" applyFont="1" applyFill="1" applyBorder="1"/>
    <xf numFmtId="0" fontId="0" fillId="36" borderId="13" xfId="0" applyFill="1" applyBorder="1" applyAlignment="1">
      <alignment wrapText="1"/>
    </xf>
    <xf numFmtId="0" fontId="0" fillId="36" borderId="11" xfId="0" applyFill="1" applyBorder="1"/>
    <xf numFmtId="0" fontId="0" fillId="36" borderId="10" xfId="0" applyFill="1" applyBorder="1" applyAlignment="1">
      <alignment wrapText="1"/>
    </xf>
    <xf numFmtId="0" fontId="0" fillId="36" borderId="0" xfId="0" applyFill="1" applyAlignment="1">
      <alignment wrapText="1"/>
    </xf>
    <xf numFmtId="0" fontId="0" fillId="0" borderId="11" xfId="0" applyFill="1" applyBorder="1" applyAlignment="1">
      <alignment wrapText="1"/>
    </xf>
    <xf numFmtId="9" fontId="0" fillId="0" borderId="10" xfId="43" applyFont="1" applyFill="1" applyBorder="1"/>
    <xf numFmtId="0" fontId="0" fillId="0" borderId="13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38" borderId="10" xfId="0" applyFill="1" applyBorder="1"/>
    <xf numFmtId="0" fontId="0" fillId="38" borderId="10" xfId="0" applyFill="1" applyBorder="1" applyAlignment="1">
      <alignment wrapText="1"/>
    </xf>
    <xf numFmtId="0" fontId="0" fillId="38" borderId="11" xfId="0" applyFill="1" applyBorder="1" applyAlignment="1">
      <alignment wrapText="1"/>
    </xf>
    <xf numFmtId="9" fontId="0" fillId="38" borderId="10" xfId="43" applyFont="1" applyFill="1" applyBorder="1"/>
    <xf numFmtId="0" fontId="0" fillId="38" borderId="13" xfId="0" applyFill="1" applyBorder="1" applyAlignment="1">
      <alignment wrapText="1"/>
    </xf>
    <xf numFmtId="0" fontId="0" fillId="38" borderId="0" xfId="0" applyFill="1" applyAlignment="1">
      <alignment wrapText="1"/>
    </xf>
    <xf numFmtId="0" fontId="0" fillId="38" borderId="0" xfId="0" applyFill="1"/>
    <xf numFmtId="0" fontId="0" fillId="38" borderId="10" xfId="0" applyFont="1" applyFill="1" applyBorder="1" applyAlignment="1">
      <alignment wrapText="1"/>
    </xf>
    <xf numFmtId="0" fontId="0" fillId="38" borderId="11" xfId="0" applyFill="1" applyBorder="1"/>
    <xf numFmtId="0" fontId="0" fillId="38" borderId="13" xfId="0" applyFill="1" applyBorder="1" applyAlignment="1">
      <alignment vertical="top" wrapText="1"/>
    </xf>
    <xf numFmtId="0" fontId="0" fillId="38" borderId="0" xfId="0" applyFill="1" applyBorder="1"/>
    <xf numFmtId="9" fontId="18" fillId="0" borderId="10" xfId="43" applyFont="1" applyFill="1" applyBorder="1" applyAlignment="1">
      <alignment wrapText="1"/>
    </xf>
    <xf numFmtId="9" fontId="0" fillId="35" borderId="10" xfId="43" applyFont="1" applyFill="1" applyBorder="1"/>
    <xf numFmtId="0" fontId="0" fillId="35" borderId="0" xfId="0" applyFill="1" applyAlignment="1">
      <alignment wrapText="1"/>
    </xf>
    <xf numFmtId="0" fontId="0" fillId="35" borderId="10" xfId="0" applyFont="1" applyFill="1" applyBorder="1" applyAlignment="1">
      <alignment wrapText="1"/>
    </xf>
    <xf numFmtId="0" fontId="0" fillId="35" borderId="12" xfId="0" applyFill="1" applyBorder="1"/>
    <xf numFmtId="0" fontId="0" fillId="35" borderId="0" xfId="0" applyFill="1" applyBorder="1"/>
    <xf numFmtId="0" fontId="0" fillId="35" borderId="0" xfId="0" applyFill="1" applyBorder="1" applyAlignment="1">
      <alignment wrapText="1"/>
    </xf>
    <xf numFmtId="9" fontId="0" fillId="35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abSelected="1" workbookViewId="0">
      <selection activeCell="S9" sqref="S9"/>
    </sheetView>
  </sheetViews>
  <sheetFormatPr defaultRowHeight="12.75" x14ac:dyDescent="0.2"/>
  <cols>
    <col min="2" max="2" width="9.140625" customWidth="1"/>
    <col min="4" max="7" width="9.140625" hidden="1" customWidth="1"/>
    <col min="8" max="8" width="22.28515625" customWidth="1"/>
    <col min="9" max="11" width="9.140625" hidden="1" customWidth="1"/>
    <col min="14" max="15" width="9.140625" customWidth="1"/>
    <col min="16" max="16" width="19.5703125" customWidth="1"/>
    <col min="18" max="18" width="11.28515625" customWidth="1"/>
    <col min="19" max="19" width="27.85546875" customWidth="1"/>
    <col min="20" max="20" width="12" customWidth="1"/>
    <col min="21" max="22" width="12" style="49" customWidth="1"/>
    <col min="23" max="23" width="19.5703125" style="3" customWidth="1"/>
    <col min="24" max="24" width="23.140625" style="3" customWidth="1"/>
  </cols>
  <sheetData>
    <row r="1" spans="1:24" ht="38.25" customHeight="1" x14ac:dyDescent="0.2">
      <c r="A1" s="11" t="s">
        <v>0</v>
      </c>
      <c r="B1" s="11" t="s">
        <v>1</v>
      </c>
      <c r="C1" s="11" t="s">
        <v>2</v>
      </c>
      <c r="D1" s="11" t="s">
        <v>370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384</v>
      </c>
      <c r="M1" s="11" t="s">
        <v>385</v>
      </c>
      <c r="N1" s="11" t="s">
        <v>11</v>
      </c>
      <c r="O1" s="11" t="s">
        <v>12</v>
      </c>
      <c r="P1" s="11" t="s">
        <v>13</v>
      </c>
      <c r="Q1" s="11" t="s">
        <v>267</v>
      </c>
      <c r="R1" s="11" t="s">
        <v>357</v>
      </c>
      <c r="S1" s="37" t="s">
        <v>360</v>
      </c>
      <c r="T1" s="12" t="s">
        <v>363</v>
      </c>
      <c r="U1" s="46" t="s">
        <v>383</v>
      </c>
      <c r="V1" s="46" t="s">
        <v>386</v>
      </c>
      <c r="W1" s="38" t="s">
        <v>304</v>
      </c>
    </row>
    <row r="2" spans="1:24" s="14" customFormat="1" ht="38.25" customHeight="1" x14ac:dyDescent="0.2">
      <c r="A2" s="84" t="s">
        <v>334</v>
      </c>
      <c r="B2" s="84"/>
      <c r="C2" s="84" t="s">
        <v>335</v>
      </c>
      <c r="D2" s="84"/>
      <c r="E2" s="84"/>
      <c r="F2" s="84"/>
      <c r="G2" s="13"/>
      <c r="H2" s="84" t="s">
        <v>336</v>
      </c>
      <c r="I2" s="84"/>
      <c r="J2" s="84"/>
      <c r="K2" s="84"/>
      <c r="L2" s="84">
        <v>33666</v>
      </c>
      <c r="M2" s="84">
        <v>22137</v>
      </c>
      <c r="N2" s="84"/>
      <c r="O2" s="84"/>
      <c r="P2" s="13"/>
      <c r="Q2" s="84">
        <v>5820</v>
      </c>
      <c r="R2" s="84"/>
      <c r="S2" s="13">
        <v>5688</v>
      </c>
      <c r="T2" s="13">
        <f>SUM(Q2:S2)</f>
        <v>11508</v>
      </c>
      <c r="U2" s="82">
        <f t="shared" ref="U2:U33" si="0">T2/L2</f>
        <v>0.34182855106041704</v>
      </c>
      <c r="V2" s="82">
        <f t="shared" ref="V2:V33" si="1">T2/M2</f>
        <v>0.51985363870443146</v>
      </c>
      <c r="W2" s="13" t="s">
        <v>399</v>
      </c>
      <c r="X2" s="83"/>
    </row>
    <row r="3" spans="1:24" x14ac:dyDescent="0.2">
      <c r="A3" s="1" t="s">
        <v>129</v>
      </c>
      <c r="B3" s="1" t="s">
        <v>31</v>
      </c>
      <c r="C3" s="1" t="s">
        <v>130</v>
      </c>
      <c r="D3" s="1">
        <v>2</v>
      </c>
      <c r="E3" s="1" t="s">
        <v>38</v>
      </c>
      <c r="F3" s="1">
        <v>98501</v>
      </c>
      <c r="G3" s="1" t="s">
        <v>19</v>
      </c>
      <c r="H3" s="1" t="s">
        <v>111</v>
      </c>
      <c r="I3" s="1" t="s">
        <v>21</v>
      </c>
      <c r="J3" s="1" t="s">
        <v>22</v>
      </c>
      <c r="K3" s="1" t="s">
        <v>131</v>
      </c>
      <c r="L3" s="1">
        <v>23115</v>
      </c>
      <c r="M3" s="1">
        <v>9579</v>
      </c>
      <c r="N3" s="1">
        <v>0</v>
      </c>
      <c r="O3" s="1">
        <v>1293</v>
      </c>
      <c r="P3" s="1">
        <v>21822</v>
      </c>
      <c r="Q3" s="26"/>
      <c r="R3" s="26"/>
      <c r="S3" s="17">
        <v>1000</v>
      </c>
      <c r="T3" s="1">
        <f t="shared" ref="T3:T33" si="2">SUM(Q3:S3)</f>
        <v>1000</v>
      </c>
      <c r="U3" s="47">
        <f t="shared" si="0"/>
        <v>4.3261951113995244E-2</v>
      </c>
      <c r="V3" s="47">
        <f t="shared" si="1"/>
        <v>0.10439503079653409</v>
      </c>
      <c r="W3" s="39" t="s">
        <v>365</v>
      </c>
    </row>
    <row r="4" spans="1:24" x14ac:dyDescent="0.2">
      <c r="A4" s="1" t="s">
        <v>99</v>
      </c>
      <c r="B4" s="1" t="s">
        <v>139</v>
      </c>
      <c r="C4" s="1" t="s">
        <v>140</v>
      </c>
      <c r="D4" s="1">
        <v>2</v>
      </c>
      <c r="E4" s="1" t="s">
        <v>38</v>
      </c>
      <c r="F4" s="1">
        <v>98502</v>
      </c>
      <c r="G4" s="1" t="s">
        <v>19</v>
      </c>
      <c r="H4" s="1" t="s">
        <v>111</v>
      </c>
      <c r="I4" s="1" t="s">
        <v>21</v>
      </c>
      <c r="J4" s="1" t="s">
        <v>22</v>
      </c>
      <c r="K4" s="1" t="s">
        <v>141</v>
      </c>
      <c r="L4" s="1">
        <v>23115</v>
      </c>
      <c r="M4" s="1">
        <v>9579</v>
      </c>
      <c r="N4" s="1">
        <v>0</v>
      </c>
      <c r="O4" s="1">
        <v>847</v>
      </c>
      <c r="P4" s="1">
        <v>22268</v>
      </c>
      <c r="Q4" s="26"/>
      <c r="R4" s="26"/>
      <c r="S4" s="17">
        <v>3500</v>
      </c>
      <c r="T4" s="1">
        <f t="shared" si="2"/>
        <v>3500</v>
      </c>
      <c r="U4" s="47">
        <f t="shared" si="0"/>
        <v>0.15141682889898334</v>
      </c>
      <c r="V4" s="47">
        <f t="shared" si="1"/>
        <v>0.3653826077878693</v>
      </c>
      <c r="W4" s="39" t="s">
        <v>366</v>
      </c>
    </row>
    <row r="5" spans="1:24" s="76" customFormat="1" x14ac:dyDescent="0.2">
      <c r="A5" s="70" t="s">
        <v>35</v>
      </c>
      <c r="B5" s="70" t="s">
        <v>36</v>
      </c>
      <c r="C5" s="70" t="s">
        <v>37</v>
      </c>
      <c r="D5" s="70">
        <v>2</v>
      </c>
      <c r="E5" s="70" t="s">
        <v>38</v>
      </c>
      <c r="F5" s="70">
        <v>98502</v>
      </c>
      <c r="G5" s="70" t="s">
        <v>19</v>
      </c>
      <c r="H5" s="70" t="s">
        <v>28</v>
      </c>
      <c r="I5" s="70" t="s">
        <v>21</v>
      </c>
      <c r="J5" s="70" t="s">
        <v>22</v>
      </c>
      <c r="K5" s="70" t="s">
        <v>39</v>
      </c>
      <c r="L5" s="70">
        <v>33666</v>
      </c>
      <c r="M5" s="70">
        <v>22137</v>
      </c>
      <c r="N5" s="70">
        <v>0</v>
      </c>
      <c r="O5" s="70">
        <v>0</v>
      </c>
      <c r="P5" s="70">
        <v>33666</v>
      </c>
      <c r="Q5" s="70">
        <v>5820</v>
      </c>
      <c r="R5" s="70"/>
      <c r="S5" s="72"/>
      <c r="T5" s="70">
        <f t="shared" si="2"/>
        <v>5820</v>
      </c>
      <c r="U5" s="73">
        <f t="shared" si="0"/>
        <v>0.17287471039030475</v>
      </c>
      <c r="V5" s="73">
        <f t="shared" si="1"/>
        <v>0.26290825315083344</v>
      </c>
      <c r="W5" s="74"/>
      <c r="X5" s="75"/>
    </row>
    <row r="6" spans="1:24" s="14" customFormat="1" ht="25.5" x14ac:dyDescent="0.2">
      <c r="A6" s="13" t="s">
        <v>400</v>
      </c>
      <c r="B6" s="13"/>
      <c r="C6" s="13" t="s">
        <v>401</v>
      </c>
      <c r="D6" s="13"/>
      <c r="E6" s="13"/>
      <c r="F6" s="13"/>
      <c r="G6" s="13"/>
      <c r="H6" s="13" t="s">
        <v>28</v>
      </c>
      <c r="I6" s="13"/>
      <c r="J6" s="13"/>
      <c r="K6" s="13"/>
      <c r="L6" s="13">
        <v>33666</v>
      </c>
      <c r="M6" s="13">
        <v>22137</v>
      </c>
      <c r="N6" s="13"/>
      <c r="O6" s="13"/>
      <c r="P6" s="13">
        <v>33666</v>
      </c>
      <c r="Q6" s="13"/>
      <c r="R6" s="13"/>
      <c r="S6" s="50">
        <v>4317</v>
      </c>
      <c r="T6" s="13">
        <f t="shared" si="2"/>
        <v>4317</v>
      </c>
      <c r="U6" s="82">
        <f t="shared" si="0"/>
        <v>0.12823026198538584</v>
      </c>
      <c r="V6" s="82">
        <f t="shared" si="1"/>
        <v>0.19501287437322129</v>
      </c>
      <c r="W6" s="51" t="s">
        <v>402</v>
      </c>
      <c r="X6" s="83"/>
    </row>
    <row r="7" spans="1:24" s="76" customFormat="1" x14ac:dyDescent="0.2">
      <c r="A7" s="70" t="s">
        <v>45</v>
      </c>
      <c r="B7" s="70" t="s">
        <v>15</v>
      </c>
      <c r="C7" s="70" t="s">
        <v>46</v>
      </c>
      <c r="D7" s="70">
        <v>2</v>
      </c>
      <c r="E7" s="70" t="s">
        <v>38</v>
      </c>
      <c r="F7" s="70">
        <v>98501</v>
      </c>
      <c r="G7" s="70" t="s">
        <v>19</v>
      </c>
      <c r="H7" s="70" t="s">
        <v>28</v>
      </c>
      <c r="I7" s="70" t="s">
        <v>21</v>
      </c>
      <c r="J7" s="70" t="s">
        <v>22</v>
      </c>
      <c r="K7" s="70" t="s">
        <v>47</v>
      </c>
      <c r="L7" s="70">
        <v>33666</v>
      </c>
      <c r="M7" s="70">
        <v>22137</v>
      </c>
      <c r="N7" s="70">
        <v>0</v>
      </c>
      <c r="O7" s="70">
        <v>0</v>
      </c>
      <c r="P7" s="70">
        <v>33666</v>
      </c>
      <c r="Q7" s="71">
        <v>7879</v>
      </c>
      <c r="R7" s="70">
        <v>500</v>
      </c>
      <c r="S7" s="72"/>
      <c r="T7" s="70">
        <f t="shared" si="2"/>
        <v>8379</v>
      </c>
      <c r="U7" s="73">
        <f t="shared" si="0"/>
        <v>0.24888611655676349</v>
      </c>
      <c r="V7" s="73">
        <f t="shared" si="1"/>
        <v>0.37850657270632876</v>
      </c>
      <c r="W7" s="74"/>
      <c r="X7" s="75"/>
    </row>
    <row r="8" spans="1:24" x14ac:dyDescent="0.2">
      <c r="A8" s="1" t="s">
        <v>142</v>
      </c>
      <c r="B8" s="1" t="s">
        <v>136</v>
      </c>
      <c r="C8" s="1" t="s">
        <v>143</v>
      </c>
      <c r="D8" s="1">
        <v>2</v>
      </c>
      <c r="E8" s="1" t="s">
        <v>38</v>
      </c>
      <c r="F8" s="1">
        <v>98117</v>
      </c>
      <c r="G8" s="1" t="s">
        <v>19</v>
      </c>
      <c r="H8" s="1" t="s">
        <v>111</v>
      </c>
      <c r="I8" s="1" t="s">
        <v>21</v>
      </c>
      <c r="J8" s="1" t="s">
        <v>22</v>
      </c>
      <c r="K8" s="1" t="s">
        <v>79</v>
      </c>
      <c r="L8" s="1">
        <v>23115</v>
      </c>
      <c r="M8" s="1">
        <v>9579</v>
      </c>
      <c r="N8" s="1">
        <v>0</v>
      </c>
      <c r="O8" s="1">
        <v>0</v>
      </c>
      <c r="P8" s="1">
        <v>23115</v>
      </c>
      <c r="Q8" s="1"/>
      <c r="R8" s="1"/>
      <c r="S8" s="17">
        <v>1800</v>
      </c>
      <c r="T8" s="1">
        <f t="shared" si="2"/>
        <v>1800</v>
      </c>
      <c r="U8" s="47">
        <f t="shared" si="0"/>
        <v>7.7871512005191434E-2</v>
      </c>
      <c r="V8" s="47">
        <f t="shared" si="1"/>
        <v>0.18791105543376135</v>
      </c>
      <c r="W8" s="39" t="s">
        <v>366</v>
      </c>
    </row>
    <row r="9" spans="1:24" ht="25.5" x14ac:dyDescent="0.2">
      <c r="A9" s="1" t="s">
        <v>144</v>
      </c>
      <c r="B9" s="1" t="s">
        <v>145</v>
      </c>
      <c r="C9" s="1" t="s">
        <v>146</v>
      </c>
      <c r="D9" s="1">
        <v>1</v>
      </c>
      <c r="E9" s="1" t="s">
        <v>38</v>
      </c>
      <c r="F9" s="1">
        <v>98312</v>
      </c>
      <c r="G9" s="1" t="s">
        <v>19</v>
      </c>
      <c r="H9" s="1" t="s">
        <v>111</v>
      </c>
      <c r="I9" s="1" t="s">
        <v>21</v>
      </c>
      <c r="J9" s="1" t="s">
        <v>22</v>
      </c>
      <c r="K9" s="1" t="s">
        <v>147</v>
      </c>
      <c r="L9" s="1">
        <v>23115</v>
      </c>
      <c r="M9" s="1">
        <v>9579</v>
      </c>
      <c r="N9" s="1">
        <v>0</v>
      </c>
      <c r="O9" s="1">
        <v>0</v>
      </c>
      <c r="P9" s="1">
        <v>23115</v>
      </c>
      <c r="Q9" s="1"/>
      <c r="R9" s="1"/>
      <c r="S9" s="17">
        <v>1700</v>
      </c>
      <c r="T9" s="1">
        <f t="shared" si="2"/>
        <v>1700</v>
      </c>
      <c r="U9" s="47">
        <f t="shared" si="0"/>
        <v>7.3545316893791915E-2</v>
      </c>
      <c r="V9" s="47">
        <f t="shared" si="1"/>
        <v>0.17747155235410794</v>
      </c>
      <c r="W9" s="39" t="s">
        <v>364</v>
      </c>
    </row>
    <row r="10" spans="1:24" ht="25.5" x14ac:dyDescent="0.2">
      <c r="A10" s="1" t="s">
        <v>154</v>
      </c>
      <c r="B10" s="1" t="s">
        <v>25</v>
      </c>
      <c r="C10" s="1" t="s">
        <v>155</v>
      </c>
      <c r="D10" s="1">
        <v>1</v>
      </c>
      <c r="E10" s="1" t="s">
        <v>38</v>
      </c>
      <c r="F10" s="1">
        <v>98439</v>
      </c>
      <c r="G10" s="1" t="s">
        <v>19</v>
      </c>
      <c r="H10" s="1" t="s">
        <v>111</v>
      </c>
      <c r="I10" s="1" t="s">
        <v>21</v>
      </c>
      <c r="J10" s="1" t="s">
        <v>22</v>
      </c>
      <c r="K10" s="1" t="s">
        <v>156</v>
      </c>
      <c r="L10" s="1">
        <v>23115</v>
      </c>
      <c r="M10" s="1">
        <v>9579</v>
      </c>
      <c r="N10" s="1">
        <v>0</v>
      </c>
      <c r="O10" s="1">
        <v>0</v>
      </c>
      <c r="P10" s="1">
        <v>23115</v>
      </c>
      <c r="Q10" s="1"/>
      <c r="R10" s="1"/>
      <c r="S10" s="17">
        <v>1700</v>
      </c>
      <c r="T10" s="1">
        <f t="shared" si="2"/>
        <v>1700</v>
      </c>
      <c r="U10" s="47">
        <f t="shared" si="0"/>
        <v>7.3545316893791915E-2</v>
      </c>
      <c r="V10" s="47">
        <f t="shared" si="1"/>
        <v>0.17747155235410794</v>
      </c>
      <c r="W10" s="39" t="s">
        <v>364</v>
      </c>
    </row>
    <row r="11" spans="1:24" s="76" customFormat="1" x14ac:dyDescent="0.2">
      <c r="A11" s="70" t="s">
        <v>59</v>
      </c>
      <c r="B11" s="70" t="s">
        <v>60</v>
      </c>
      <c r="C11" s="70" t="s">
        <v>61</v>
      </c>
      <c r="D11" s="70">
        <v>1</v>
      </c>
      <c r="E11" s="70" t="s">
        <v>50</v>
      </c>
      <c r="F11" s="70">
        <v>97031</v>
      </c>
      <c r="G11" s="70" t="s">
        <v>19</v>
      </c>
      <c r="H11" s="70" t="s">
        <v>28</v>
      </c>
      <c r="I11" s="70" t="s">
        <v>21</v>
      </c>
      <c r="J11" s="70" t="s">
        <v>22</v>
      </c>
      <c r="K11" s="70" t="s">
        <v>51</v>
      </c>
      <c r="L11" s="70">
        <v>33666</v>
      </c>
      <c r="M11" s="70">
        <v>22137</v>
      </c>
      <c r="N11" s="70">
        <v>0</v>
      </c>
      <c r="O11" s="70">
        <v>0</v>
      </c>
      <c r="P11" s="70">
        <v>33666</v>
      </c>
      <c r="Q11" s="70">
        <f>5820-O11</f>
        <v>5820</v>
      </c>
      <c r="R11" s="70"/>
      <c r="S11" s="72"/>
      <c r="T11" s="70">
        <f t="shared" si="2"/>
        <v>5820</v>
      </c>
      <c r="U11" s="73">
        <f t="shared" si="0"/>
        <v>0.17287471039030475</v>
      </c>
      <c r="V11" s="73">
        <f t="shared" si="1"/>
        <v>0.26290825315083344</v>
      </c>
      <c r="W11" s="74"/>
      <c r="X11" s="75"/>
    </row>
    <row r="12" spans="1:24" s="76" customFormat="1" x14ac:dyDescent="0.2">
      <c r="A12" s="70" t="s">
        <v>62</v>
      </c>
      <c r="B12" s="70" t="s">
        <v>63</v>
      </c>
      <c r="C12" s="70" t="s">
        <v>64</v>
      </c>
      <c r="D12" s="70">
        <v>2</v>
      </c>
      <c r="E12" s="70" t="s">
        <v>38</v>
      </c>
      <c r="F12" s="70">
        <v>98502</v>
      </c>
      <c r="G12" s="70" t="s">
        <v>19</v>
      </c>
      <c r="H12" s="70" t="s">
        <v>28</v>
      </c>
      <c r="I12" s="70" t="s">
        <v>21</v>
      </c>
      <c r="J12" s="70" t="s">
        <v>22</v>
      </c>
      <c r="K12" s="70" t="s">
        <v>65</v>
      </c>
      <c r="L12" s="70">
        <v>33666</v>
      </c>
      <c r="M12" s="70">
        <v>22137</v>
      </c>
      <c r="N12" s="70">
        <v>0</v>
      </c>
      <c r="O12" s="70">
        <v>0</v>
      </c>
      <c r="P12" s="70">
        <v>33666</v>
      </c>
      <c r="Q12" s="70">
        <v>5820</v>
      </c>
      <c r="R12" s="70"/>
      <c r="S12" s="72"/>
      <c r="T12" s="70">
        <f t="shared" si="2"/>
        <v>5820</v>
      </c>
      <c r="U12" s="73">
        <f t="shared" si="0"/>
        <v>0.17287471039030475</v>
      </c>
      <c r="V12" s="73">
        <f t="shared" si="1"/>
        <v>0.26290825315083344</v>
      </c>
      <c r="W12" s="72"/>
      <c r="X12" s="75"/>
    </row>
    <row r="13" spans="1:24" ht="38.25" x14ac:dyDescent="0.2">
      <c r="A13" s="1" t="s">
        <v>81</v>
      </c>
      <c r="B13" s="1" t="s">
        <v>161</v>
      </c>
      <c r="C13" s="1" t="s">
        <v>162</v>
      </c>
      <c r="D13" s="1">
        <v>2</v>
      </c>
      <c r="E13" s="1" t="s">
        <v>38</v>
      </c>
      <c r="F13" s="1">
        <v>98502</v>
      </c>
      <c r="G13" s="1" t="s">
        <v>19</v>
      </c>
      <c r="H13" s="1" t="s">
        <v>111</v>
      </c>
      <c r="I13" s="1" t="s">
        <v>21</v>
      </c>
      <c r="J13" s="1" t="s">
        <v>22</v>
      </c>
      <c r="K13" s="1" t="s">
        <v>96</v>
      </c>
      <c r="L13" s="1">
        <v>23115</v>
      </c>
      <c r="M13" s="1">
        <v>9579</v>
      </c>
      <c r="N13" s="1">
        <v>0</v>
      </c>
      <c r="O13" s="1">
        <v>0</v>
      </c>
      <c r="P13" s="17">
        <v>23115</v>
      </c>
      <c r="Q13" s="1"/>
      <c r="R13" s="1">
        <v>750</v>
      </c>
      <c r="S13" s="17">
        <v>1800</v>
      </c>
      <c r="T13" s="1">
        <f t="shared" si="2"/>
        <v>2550</v>
      </c>
      <c r="U13" s="47">
        <f t="shared" si="0"/>
        <v>0.11031797534068787</v>
      </c>
      <c r="V13" s="47">
        <f t="shared" si="1"/>
        <v>0.26620732853116191</v>
      </c>
      <c r="W13" s="39" t="s">
        <v>372</v>
      </c>
    </row>
    <row r="14" spans="1:24" x14ac:dyDescent="0.2">
      <c r="A14" s="1" t="s">
        <v>163</v>
      </c>
      <c r="B14" s="1" t="s">
        <v>164</v>
      </c>
      <c r="C14" s="1" t="s">
        <v>165</v>
      </c>
      <c r="D14" s="1">
        <v>2</v>
      </c>
      <c r="E14" s="1" t="s">
        <v>38</v>
      </c>
      <c r="F14" s="1">
        <v>98531</v>
      </c>
      <c r="G14" s="1" t="s">
        <v>19</v>
      </c>
      <c r="H14" s="1" t="s">
        <v>111</v>
      </c>
      <c r="I14" s="1" t="s">
        <v>21</v>
      </c>
      <c r="J14" s="1" t="s">
        <v>22</v>
      </c>
      <c r="K14" s="1" t="s">
        <v>123</v>
      </c>
      <c r="L14" s="1">
        <v>23115</v>
      </c>
      <c r="M14" s="1">
        <v>9579</v>
      </c>
      <c r="N14" s="1">
        <v>0</v>
      </c>
      <c r="O14" s="1">
        <v>1608</v>
      </c>
      <c r="P14" s="17">
        <v>21507</v>
      </c>
      <c r="Q14" s="6">
        <v>192</v>
      </c>
      <c r="R14" s="6"/>
      <c r="S14" s="17"/>
      <c r="T14" s="1">
        <f t="shared" si="2"/>
        <v>192</v>
      </c>
      <c r="U14" s="47">
        <f t="shared" si="0"/>
        <v>8.3062946138870858E-3</v>
      </c>
      <c r="V14" s="47">
        <f t="shared" si="1"/>
        <v>2.0043845912934545E-2</v>
      </c>
      <c r="W14" s="39"/>
    </row>
    <row r="15" spans="1:24" s="14" customFormat="1" ht="25.5" x14ac:dyDescent="0.2">
      <c r="A15" s="13" t="s">
        <v>403</v>
      </c>
      <c r="B15" s="13"/>
      <c r="C15" s="13" t="s">
        <v>198</v>
      </c>
      <c r="D15" s="85"/>
      <c r="E15" s="13"/>
      <c r="F15" s="13"/>
      <c r="G15" s="13"/>
      <c r="H15" s="13" t="s">
        <v>28</v>
      </c>
      <c r="I15" s="13"/>
      <c r="J15" s="13"/>
      <c r="K15" s="13"/>
      <c r="L15" s="13">
        <v>33666</v>
      </c>
      <c r="M15" s="13">
        <v>22137</v>
      </c>
      <c r="N15" s="13"/>
      <c r="O15" s="13"/>
      <c r="P15" s="19"/>
      <c r="Q15" s="13"/>
      <c r="R15" s="13"/>
      <c r="S15" s="86">
        <v>4375</v>
      </c>
      <c r="T15" s="13"/>
      <c r="U15" s="82"/>
      <c r="V15" s="82"/>
      <c r="W15" s="87" t="s">
        <v>359</v>
      </c>
      <c r="X15" s="83"/>
    </row>
    <row r="16" spans="1:24" x14ac:dyDescent="0.2">
      <c r="A16" s="1" t="s">
        <v>177</v>
      </c>
      <c r="B16" s="1" t="s">
        <v>31</v>
      </c>
      <c r="C16" s="1" t="s">
        <v>178</v>
      </c>
      <c r="D16" s="31">
        <v>1</v>
      </c>
      <c r="E16" s="1" t="s">
        <v>38</v>
      </c>
      <c r="F16" s="1">
        <v>98102</v>
      </c>
      <c r="G16" s="1" t="s">
        <v>19</v>
      </c>
      <c r="H16" s="1" t="s">
        <v>111</v>
      </c>
      <c r="I16" s="1" t="s">
        <v>21</v>
      </c>
      <c r="J16" s="1" t="s">
        <v>22</v>
      </c>
      <c r="K16" s="1" t="s">
        <v>179</v>
      </c>
      <c r="L16" s="1">
        <v>23115</v>
      </c>
      <c r="M16" s="1">
        <v>9579</v>
      </c>
      <c r="N16" s="1">
        <v>0</v>
      </c>
      <c r="O16" s="1">
        <v>0</v>
      </c>
      <c r="P16" s="17">
        <v>23115</v>
      </c>
      <c r="Q16" s="1"/>
      <c r="R16" s="1">
        <v>750</v>
      </c>
      <c r="S16" s="36"/>
      <c r="T16" s="1">
        <f t="shared" si="2"/>
        <v>750</v>
      </c>
      <c r="U16" s="47">
        <f t="shared" si="0"/>
        <v>3.2446463335496431E-2</v>
      </c>
      <c r="V16" s="47">
        <f t="shared" si="1"/>
        <v>7.8296273097400559E-2</v>
      </c>
      <c r="W16" s="36"/>
    </row>
    <row r="17" spans="1:24" s="76" customFormat="1" ht="63.75" x14ac:dyDescent="0.2">
      <c r="A17" s="70" t="s">
        <v>69</v>
      </c>
      <c r="B17" s="70" t="s">
        <v>70</v>
      </c>
      <c r="C17" s="70" t="s">
        <v>71</v>
      </c>
      <c r="D17" s="70">
        <v>1</v>
      </c>
      <c r="E17" s="70" t="s">
        <v>38</v>
      </c>
      <c r="F17" s="70">
        <v>98502</v>
      </c>
      <c r="G17" s="70" t="s">
        <v>19</v>
      </c>
      <c r="H17" s="70" t="s">
        <v>28</v>
      </c>
      <c r="I17" s="70" t="s">
        <v>21</v>
      </c>
      <c r="J17" s="70" t="s">
        <v>22</v>
      </c>
      <c r="K17" s="70" t="s">
        <v>68</v>
      </c>
      <c r="L17" s="70">
        <v>23115</v>
      </c>
      <c r="M17" s="70">
        <v>9579</v>
      </c>
      <c r="N17" s="70">
        <v>0</v>
      </c>
      <c r="O17" s="70">
        <v>279</v>
      </c>
      <c r="P17" s="78">
        <v>22836</v>
      </c>
      <c r="Q17" s="70">
        <v>1521</v>
      </c>
      <c r="R17" s="70">
        <v>1000</v>
      </c>
      <c r="S17" s="78"/>
      <c r="T17" s="70">
        <f t="shared" si="2"/>
        <v>2521</v>
      </c>
      <c r="U17" s="73">
        <f t="shared" si="0"/>
        <v>0.109063378758382</v>
      </c>
      <c r="V17" s="73">
        <f t="shared" si="1"/>
        <v>0.26317987263806242</v>
      </c>
      <c r="W17" s="79" t="s">
        <v>312</v>
      </c>
      <c r="X17" s="75"/>
    </row>
    <row r="18" spans="1:24" x14ac:dyDescent="0.2">
      <c r="A18" s="6" t="s">
        <v>180</v>
      </c>
      <c r="B18" s="6"/>
      <c r="C18" s="6" t="s">
        <v>182</v>
      </c>
      <c r="D18" s="6">
        <v>2</v>
      </c>
      <c r="E18" s="1"/>
      <c r="F18" s="1"/>
      <c r="G18" s="1"/>
      <c r="H18" s="1" t="s">
        <v>111</v>
      </c>
      <c r="I18" s="1"/>
      <c r="J18" s="1"/>
      <c r="K18" s="1"/>
      <c r="L18" s="1">
        <v>23115</v>
      </c>
      <c r="M18" s="1">
        <v>9579</v>
      </c>
      <c r="N18" s="1"/>
      <c r="O18" s="1"/>
      <c r="P18" s="17"/>
      <c r="Q18" s="1"/>
      <c r="R18" s="1">
        <v>750</v>
      </c>
      <c r="S18" s="16"/>
      <c r="T18" s="1">
        <f t="shared" si="2"/>
        <v>750</v>
      </c>
      <c r="U18" s="47">
        <f t="shared" si="0"/>
        <v>3.2446463335496431E-2</v>
      </c>
      <c r="V18" s="47">
        <f t="shared" si="1"/>
        <v>7.8296273097400559E-2</v>
      </c>
      <c r="W18" s="39"/>
    </row>
    <row r="19" spans="1:24" s="69" customFormat="1" x14ac:dyDescent="0.2">
      <c r="A19" s="6" t="s">
        <v>183</v>
      </c>
      <c r="B19" s="6"/>
      <c r="C19" s="6" t="s">
        <v>184</v>
      </c>
      <c r="D19" s="6">
        <v>2</v>
      </c>
      <c r="E19" s="6"/>
      <c r="F19" s="6"/>
      <c r="G19" s="6"/>
      <c r="H19" s="6"/>
      <c r="I19" s="6"/>
      <c r="J19" s="6"/>
      <c r="K19" s="6"/>
      <c r="L19" s="6">
        <v>23115</v>
      </c>
      <c r="M19" s="6">
        <v>9579</v>
      </c>
      <c r="N19" s="6"/>
      <c r="O19" s="6"/>
      <c r="P19" s="45"/>
      <c r="Q19" s="6"/>
      <c r="R19" s="6">
        <v>500</v>
      </c>
      <c r="S19" s="65">
        <v>8493</v>
      </c>
      <c r="T19" s="6">
        <f t="shared" si="2"/>
        <v>8993</v>
      </c>
      <c r="U19" s="66">
        <f t="shared" si="0"/>
        <v>0.38905472636815919</v>
      </c>
      <c r="V19" s="66">
        <f t="shared" si="1"/>
        <v>0.93882451195323102</v>
      </c>
      <c r="W19" s="67" t="s">
        <v>371</v>
      </c>
      <c r="X19" s="68"/>
    </row>
    <row r="20" spans="1:24" s="14" customFormat="1" ht="25.5" x14ac:dyDescent="0.2">
      <c r="A20" s="85" t="s">
        <v>404</v>
      </c>
      <c r="C20" s="85" t="s">
        <v>405</v>
      </c>
      <c r="H20" s="85" t="s">
        <v>28</v>
      </c>
      <c r="L20" s="85">
        <v>33666</v>
      </c>
      <c r="M20" s="85">
        <v>22137</v>
      </c>
      <c r="S20" s="14">
        <v>4375</v>
      </c>
      <c r="U20" s="88"/>
      <c r="V20" s="88"/>
      <c r="W20" s="83" t="s">
        <v>359</v>
      </c>
      <c r="X20" s="83"/>
    </row>
    <row r="21" spans="1:24" s="76" customFormat="1" x14ac:dyDescent="0.2">
      <c r="A21" s="70" t="s">
        <v>197</v>
      </c>
      <c r="B21" s="70" t="s">
        <v>198</v>
      </c>
      <c r="C21" s="70" t="s">
        <v>199</v>
      </c>
      <c r="D21" s="70">
        <v>2</v>
      </c>
      <c r="E21" s="70" t="s">
        <v>38</v>
      </c>
      <c r="F21" s="70"/>
      <c r="G21" s="70" t="s">
        <v>19</v>
      </c>
      <c r="H21" s="70" t="s">
        <v>28</v>
      </c>
      <c r="I21" s="70"/>
      <c r="J21" s="80"/>
      <c r="K21" s="70" t="s">
        <v>200</v>
      </c>
      <c r="L21" s="70">
        <v>23115</v>
      </c>
      <c r="M21" s="70">
        <v>9579</v>
      </c>
      <c r="N21" s="70">
        <v>0</v>
      </c>
      <c r="O21" s="70">
        <v>6905</v>
      </c>
      <c r="P21" s="70">
        <v>16210</v>
      </c>
      <c r="Q21" s="80"/>
      <c r="R21" s="80">
        <v>1000</v>
      </c>
      <c r="S21" s="80"/>
      <c r="T21" s="70">
        <f t="shared" si="2"/>
        <v>1000</v>
      </c>
      <c r="U21" s="73">
        <f t="shared" si="0"/>
        <v>4.3261951113995244E-2</v>
      </c>
      <c r="V21" s="73">
        <f t="shared" si="1"/>
        <v>0.10439503079653409</v>
      </c>
      <c r="W21" s="80"/>
      <c r="X21" s="75"/>
    </row>
    <row r="22" spans="1:24" s="76" customFormat="1" ht="25.5" x14ac:dyDescent="0.2">
      <c r="A22" s="70" t="s">
        <v>84</v>
      </c>
      <c r="B22" s="70" t="s">
        <v>85</v>
      </c>
      <c r="C22" s="70" t="s">
        <v>86</v>
      </c>
      <c r="D22" s="70">
        <v>2</v>
      </c>
      <c r="E22" s="70" t="s">
        <v>87</v>
      </c>
      <c r="F22" s="70">
        <v>15218</v>
      </c>
      <c r="G22" s="70" t="s">
        <v>19</v>
      </c>
      <c r="H22" s="70" t="s">
        <v>28</v>
      </c>
      <c r="I22" s="70" t="s">
        <v>21</v>
      </c>
      <c r="J22" s="70" t="s">
        <v>22</v>
      </c>
      <c r="K22" s="70" t="s">
        <v>88</v>
      </c>
      <c r="L22" s="70">
        <v>33666</v>
      </c>
      <c r="M22" s="70">
        <v>22137</v>
      </c>
      <c r="N22" s="70">
        <v>0</v>
      </c>
      <c r="O22" s="70">
        <v>314</v>
      </c>
      <c r="P22" s="78">
        <v>33352</v>
      </c>
      <c r="Q22" s="70">
        <f>5820-O22</f>
        <v>5506</v>
      </c>
      <c r="R22" s="70">
        <v>750</v>
      </c>
      <c r="S22" s="72">
        <v>2188</v>
      </c>
      <c r="T22" s="70">
        <f t="shared" si="2"/>
        <v>8444</v>
      </c>
      <c r="U22" s="73">
        <f t="shared" si="0"/>
        <v>0.25081684785837344</v>
      </c>
      <c r="V22" s="73">
        <f t="shared" si="1"/>
        <v>0.38144283326557349</v>
      </c>
      <c r="W22" s="74" t="s">
        <v>398</v>
      </c>
      <c r="X22" s="75"/>
    </row>
    <row r="23" spans="1:24" x14ac:dyDescent="0.2">
      <c r="A23" s="1" t="s">
        <v>205</v>
      </c>
      <c r="B23" s="1" t="s">
        <v>25</v>
      </c>
      <c r="C23" s="1" t="s">
        <v>206</v>
      </c>
      <c r="D23" s="1">
        <v>2</v>
      </c>
      <c r="E23" s="1" t="s">
        <v>38</v>
      </c>
      <c r="F23" s="1">
        <v>98501</v>
      </c>
      <c r="G23" s="1" t="s">
        <v>19</v>
      </c>
      <c r="H23" s="1" t="s">
        <v>111</v>
      </c>
      <c r="I23" s="1" t="s">
        <v>21</v>
      </c>
      <c r="J23" s="1" t="s">
        <v>22</v>
      </c>
      <c r="K23" s="1" t="s">
        <v>207</v>
      </c>
      <c r="L23" s="1">
        <v>23115</v>
      </c>
      <c r="M23" s="1">
        <v>9579</v>
      </c>
      <c r="N23" s="1">
        <v>0</v>
      </c>
      <c r="O23" s="1">
        <v>8026</v>
      </c>
      <c r="P23" s="17">
        <v>15089</v>
      </c>
      <c r="Q23" s="1"/>
      <c r="R23" s="1"/>
      <c r="S23" s="17">
        <v>1000</v>
      </c>
      <c r="T23" s="1">
        <f t="shared" si="2"/>
        <v>1000</v>
      </c>
      <c r="U23" s="47">
        <f t="shared" si="0"/>
        <v>4.3261951113995244E-2</v>
      </c>
      <c r="V23" s="47">
        <f t="shared" si="1"/>
        <v>0.10439503079653409</v>
      </c>
      <c r="W23" s="39" t="s">
        <v>369</v>
      </c>
    </row>
    <row r="24" spans="1:24" ht="25.5" x14ac:dyDescent="0.2">
      <c r="A24" s="1" t="s">
        <v>120</v>
      </c>
      <c r="B24" s="1" t="s">
        <v>30</v>
      </c>
      <c r="C24" s="1" t="s">
        <v>210</v>
      </c>
      <c r="D24" s="6">
        <v>2</v>
      </c>
      <c r="E24" s="1" t="s">
        <v>38</v>
      </c>
      <c r="F24" s="1">
        <v>98502</v>
      </c>
      <c r="G24" s="1" t="s">
        <v>19</v>
      </c>
      <c r="H24" s="1" t="s">
        <v>111</v>
      </c>
      <c r="I24" s="1" t="s">
        <v>21</v>
      </c>
      <c r="J24" s="1" t="s">
        <v>22</v>
      </c>
      <c r="K24" s="1" t="s">
        <v>79</v>
      </c>
      <c r="L24" s="1">
        <v>23115</v>
      </c>
      <c r="M24" s="1">
        <v>9579</v>
      </c>
      <c r="N24" s="1">
        <v>0</v>
      </c>
      <c r="O24" s="1">
        <v>6570</v>
      </c>
      <c r="P24" s="1">
        <v>16545</v>
      </c>
      <c r="Q24" s="1"/>
      <c r="R24" s="1">
        <v>250</v>
      </c>
      <c r="S24" s="17">
        <v>3193</v>
      </c>
      <c r="T24" s="1">
        <f t="shared" si="2"/>
        <v>3443</v>
      </c>
      <c r="U24" s="47">
        <f t="shared" si="0"/>
        <v>0.14895089768548561</v>
      </c>
      <c r="V24" s="47">
        <f t="shared" si="1"/>
        <v>0.35943209103246687</v>
      </c>
      <c r="W24" s="39" t="s">
        <v>367</v>
      </c>
    </row>
    <row r="25" spans="1:24" s="76" customFormat="1" x14ac:dyDescent="0.2">
      <c r="A25" s="70" t="s">
        <v>89</v>
      </c>
      <c r="B25" s="70" t="s">
        <v>90</v>
      </c>
      <c r="C25" s="70" t="s">
        <v>91</v>
      </c>
      <c r="D25" s="70">
        <v>1</v>
      </c>
      <c r="E25" s="70" t="s">
        <v>38</v>
      </c>
      <c r="F25" s="70">
        <v>98501</v>
      </c>
      <c r="G25" s="70" t="s">
        <v>19</v>
      </c>
      <c r="H25" s="70" t="s">
        <v>28</v>
      </c>
      <c r="I25" s="70" t="s">
        <v>21</v>
      </c>
      <c r="J25" s="70" t="s">
        <v>22</v>
      </c>
      <c r="K25" s="70" t="s">
        <v>92</v>
      </c>
      <c r="L25" s="70">
        <v>33666</v>
      </c>
      <c r="M25" s="70">
        <v>22137</v>
      </c>
      <c r="N25" s="70">
        <v>0</v>
      </c>
      <c r="O25" s="70">
        <v>3999</v>
      </c>
      <c r="P25" s="70">
        <v>29667</v>
      </c>
      <c r="Q25" s="70">
        <v>1821</v>
      </c>
      <c r="R25" s="70">
        <v>1000</v>
      </c>
      <c r="S25" s="72"/>
      <c r="T25" s="70">
        <f t="shared" si="2"/>
        <v>2821</v>
      </c>
      <c r="U25" s="73">
        <f t="shared" si="0"/>
        <v>8.3793738489871081E-2</v>
      </c>
      <c r="V25" s="73">
        <f t="shared" si="1"/>
        <v>0.12743370827122014</v>
      </c>
      <c r="W25" s="74"/>
      <c r="X25" s="75"/>
    </row>
    <row r="26" spans="1:24" ht="25.5" x14ac:dyDescent="0.2">
      <c r="A26" s="1" t="s">
        <v>218</v>
      </c>
      <c r="B26" s="1" t="s">
        <v>76</v>
      </c>
      <c r="C26" s="1" t="s">
        <v>219</v>
      </c>
      <c r="D26" s="1">
        <v>1</v>
      </c>
      <c r="E26" s="1" t="s">
        <v>38</v>
      </c>
      <c r="F26" s="1">
        <v>98402</v>
      </c>
      <c r="G26" s="1" t="s">
        <v>19</v>
      </c>
      <c r="H26" s="1" t="s">
        <v>111</v>
      </c>
      <c r="I26" s="1" t="s">
        <v>21</v>
      </c>
      <c r="J26" s="1" t="s">
        <v>22</v>
      </c>
      <c r="K26" s="1" t="s">
        <v>131</v>
      </c>
      <c r="L26" s="1">
        <v>23115</v>
      </c>
      <c r="M26" s="1">
        <v>9579</v>
      </c>
      <c r="N26" s="1">
        <v>0</v>
      </c>
      <c r="O26" s="1">
        <v>0</v>
      </c>
      <c r="P26" s="1">
        <v>23115</v>
      </c>
      <c r="Q26" s="1"/>
      <c r="R26" s="1"/>
      <c r="S26" s="17">
        <v>1700</v>
      </c>
      <c r="T26" s="1">
        <f t="shared" si="2"/>
        <v>1700</v>
      </c>
      <c r="U26" s="47">
        <f t="shared" si="0"/>
        <v>7.3545316893791915E-2</v>
      </c>
      <c r="V26" s="47">
        <f t="shared" si="1"/>
        <v>0.17747155235410794</v>
      </c>
      <c r="W26" s="39" t="s">
        <v>364</v>
      </c>
    </row>
    <row r="27" spans="1:24" ht="25.5" x14ac:dyDescent="0.2">
      <c r="A27" s="1" t="s">
        <v>220</v>
      </c>
      <c r="B27" s="1" t="s">
        <v>31</v>
      </c>
      <c r="C27" s="1" t="s">
        <v>221</v>
      </c>
      <c r="D27" s="6">
        <v>1</v>
      </c>
      <c r="E27" s="1" t="s">
        <v>38</v>
      </c>
      <c r="F27" s="1">
        <v>98512</v>
      </c>
      <c r="G27" s="1" t="s">
        <v>19</v>
      </c>
      <c r="H27" s="1" t="s">
        <v>111</v>
      </c>
      <c r="I27" s="1" t="s">
        <v>21</v>
      </c>
      <c r="J27" s="1" t="s">
        <v>22</v>
      </c>
      <c r="K27" s="1" t="s">
        <v>222</v>
      </c>
      <c r="L27" s="1">
        <v>23115</v>
      </c>
      <c r="M27" s="1">
        <v>9579</v>
      </c>
      <c r="N27" s="1">
        <v>0</v>
      </c>
      <c r="O27" s="1">
        <v>2273</v>
      </c>
      <c r="P27" s="1">
        <v>20842</v>
      </c>
      <c r="Q27" s="1"/>
      <c r="R27" s="1"/>
      <c r="S27" s="17">
        <v>3000</v>
      </c>
      <c r="T27" s="1">
        <f t="shared" si="2"/>
        <v>3000</v>
      </c>
      <c r="U27" s="47">
        <f t="shared" si="0"/>
        <v>0.12978585334198572</v>
      </c>
      <c r="V27" s="47">
        <f t="shared" si="1"/>
        <v>0.31318509238960224</v>
      </c>
      <c r="W27" s="39" t="s">
        <v>364</v>
      </c>
    </row>
    <row r="28" spans="1:24" x14ac:dyDescent="0.2">
      <c r="A28" s="1" t="s">
        <v>226</v>
      </c>
      <c r="B28" s="1" t="s">
        <v>227</v>
      </c>
      <c r="C28" s="1" t="s">
        <v>228</v>
      </c>
      <c r="D28" s="1">
        <v>1</v>
      </c>
      <c r="E28" s="1" t="s">
        <v>38</v>
      </c>
      <c r="F28" s="1">
        <v>98502</v>
      </c>
      <c r="G28" s="1" t="s">
        <v>19</v>
      </c>
      <c r="H28" s="1" t="s">
        <v>111</v>
      </c>
      <c r="I28" s="1" t="s">
        <v>21</v>
      </c>
      <c r="J28" s="1" t="s">
        <v>22</v>
      </c>
      <c r="K28" s="1" t="s">
        <v>65</v>
      </c>
      <c r="L28" s="1">
        <v>23115</v>
      </c>
      <c r="M28" s="1">
        <v>9579</v>
      </c>
      <c r="N28" s="1">
        <v>0</v>
      </c>
      <c r="O28" s="1">
        <v>9576</v>
      </c>
      <c r="P28" s="1">
        <v>13539</v>
      </c>
      <c r="Q28" s="17"/>
      <c r="R28" s="1"/>
      <c r="S28" s="1">
        <v>500</v>
      </c>
      <c r="T28" s="1">
        <f t="shared" si="2"/>
        <v>500</v>
      </c>
      <c r="U28" s="47">
        <f t="shared" si="0"/>
        <v>2.1630975556997622E-2</v>
      </c>
      <c r="V28" s="47">
        <f t="shared" si="1"/>
        <v>5.2197515398267044E-2</v>
      </c>
      <c r="W28" s="2" t="s">
        <v>368</v>
      </c>
    </row>
    <row r="29" spans="1:24" ht="25.5" x14ac:dyDescent="0.2">
      <c r="A29" s="1" t="s">
        <v>229</v>
      </c>
      <c r="B29" s="1" t="s">
        <v>21</v>
      </c>
      <c r="C29" s="1" t="s">
        <v>230</v>
      </c>
      <c r="D29" s="6">
        <v>1</v>
      </c>
      <c r="E29" s="1" t="s">
        <v>38</v>
      </c>
      <c r="F29" s="1">
        <v>98499</v>
      </c>
      <c r="G29" s="1" t="s">
        <v>19</v>
      </c>
      <c r="H29" s="1" t="s">
        <v>111</v>
      </c>
      <c r="I29" s="1" t="s">
        <v>21</v>
      </c>
      <c r="J29" s="1" t="s">
        <v>22</v>
      </c>
      <c r="K29" s="1" t="s">
        <v>83</v>
      </c>
      <c r="L29" s="1">
        <v>23115</v>
      </c>
      <c r="M29" s="1">
        <v>9579</v>
      </c>
      <c r="N29" s="1">
        <v>0</v>
      </c>
      <c r="O29" s="1">
        <v>0</v>
      </c>
      <c r="P29" s="1">
        <v>23115</v>
      </c>
      <c r="Q29" s="17"/>
      <c r="R29" s="1"/>
      <c r="S29" s="1">
        <v>1700</v>
      </c>
      <c r="T29" s="1">
        <f t="shared" si="2"/>
        <v>1700</v>
      </c>
      <c r="U29" s="47">
        <f t="shared" si="0"/>
        <v>7.3545316893791915E-2</v>
      </c>
      <c r="V29" s="47">
        <f t="shared" si="1"/>
        <v>0.17747155235410794</v>
      </c>
      <c r="W29" s="2" t="s">
        <v>364</v>
      </c>
    </row>
    <row r="30" spans="1:24" x14ac:dyDescent="0.2">
      <c r="A30" s="1" t="s">
        <v>231</v>
      </c>
      <c r="B30" s="1" t="s">
        <v>232</v>
      </c>
      <c r="C30" s="1" t="s">
        <v>233</v>
      </c>
      <c r="D30" s="31">
        <v>1</v>
      </c>
      <c r="E30" s="1" t="s">
        <v>38</v>
      </c>
      <c r="F30" s="1">
        <v>98502</v>
      </c>
      <c r="G30" s="1" t="s">
        <v>19</v>
      </c>
      <c r="H30" s="1" t="s">
        <v>111</v>
      </c>
      <c r="I30" s="1" t="s">
        <v>21</v>
      </c>
      <c r="J30" s="1" t="s">
        <v>22</v>
      </c>
      <c r="K30" s="1" t="s">
        <v>234</v>
      </c>
      <c r="L30" s="1">
        <v>23115</v>
      </c>
      <c r="M30" s="1">
        <v>9579</v>
      </c>
      <c r="N30" s="1">
        <v>0</v>
      </c>
      <c r="O30" s="36"/>
      <c r="P30" s="17">
        <v>23115</v>
      </c>
      <c r="Q30" s="1"/>
      <c r="R30" s="1">
        <v>1000</v>
      </c>
      <c r="S30" s="31">
        <v>8493</v>
      </c>
      <c r="T30" s="1">
        <f t="shared" si="2"/>
        <v>9493</v>
      </c>
      <c r="U30" s="47">
        <f t="shared" si="0"/>
        <v>0.4106857019251568</v>
      </c>
      <c r="V30" s="47">
        <f t="shared" si="1"/>
        <v>0.99102202735149802</v>
      </c>
      <c r="W30" s="32" t="s">
        <v>394</v>
      </c>
    </row>
    <row r="31" spans="1:24" x14ac:dyDescent="0.2">
      <c r="A31" s="6" t="s">
        <v>235</v>
      </c>
      <c r="B31" s="6" t="s">
        <v>70</v>
      </c>
      <c r="C31" s="6" t="s">
        <v>236</v>
      </c>
      <c r="D31" s="6">
        <v>1</v>
      </c>
      <c r="E31" s="6" t="s">
        <v>38</v>
      </c>
      <c r="F31" s="6">
        <v>98506</v>
      </c>
      <c r="G31" s="6" t="s">
        <v>19</v>
      </c>
      <c r="H31" s="6" t="s">
        <v>111</v>
      </c>
      <c r="I31" s="6" t="s">
        <v>21</v>
      </c>
      <c r="J31" s="6" t="s">
        <v>22</v>
      </c>
      <c r="K31" s="6" t="s">
        <v>237</v>
      </c>
      <c r="L31" s="6">
        <v>23115</v>
      </c>
      <c r="M31" s="6">
        <v>9579</v>
      </c>
      <c r="N31" s="6">
        <v>0</v>
      </c>
      <c r="O31" s="6">
        <v>656</v>
      </c>
      <c r="P31" s="6">
        <v>22459</v>
      </c>
      <c r="Q31" s="45">
        <v>1144</v>
      </c>
      <c r="R31" s="6"/>
      <c r="S31" s="1"/>
      <c r="T31" s="1">
        <f t="shared" si="2"/>
        <v>1144</v>
      </c>
      <c r="U31" s="47">
        <f t="shared" si="0"/>
        <v>4.9491672074410555E-2</v>
      </c>
      <c r="V31" s="47">
        <f t="shared" si="1"/>
        <v>0.119427915231235</v>
      </c>
      <c r="W31" s="2"/>
    </row>
    <row r="32" spans="1:24" x14ac:dyDescent="0.2">
      <c r="A32" s="6" t="s">
        <v>240</v>
      </c>
      <c r="B32" s="6" t="s">
        <v>136</v>
      </c>
      <c r="C32" s="6" t="s">
        <v>241</v>
      </c>
      <c r="D32" s="33"/>
      <c r="E32" s="6" t="s">
        <v>38</v>
      </c>
      <c r="F32" s="6">
        <v>98502</v>
      </c>
      <c r="G32" s="6" t="s">
        <v>19</v>
      </c>
      <c r="H32" s="6" t="s">
        <v>111</v>
      </c>
      <c r="I32" s="6" t="s">
        <v>21</v>
      </c>
      <c r="J32" s="6" t="s">
        <v>22</v>
      </c>
      <c r="K32" s="6" t="s">
        <v>96</v>
      </c>
      <c r="L32" s="6">
        <v>23115</v>
      </c>
      <c r="M32" s="6">
        <v>9579</v>
      </c>
      <c r="N32" s="6">
        <v>0</v>
      </c>
      <c r="O32" s="6">
        <v>6577</v>
      </c>
      <c r="P32" s="6">
        <v>16538</v>
      </c>
      <c r="Q32" s="33"/>
      <c r="R32" s="33">
        <v>750</v>
      </c>
      <c r="S32" s="36"/>
      <c r="T32" s="1">
        <f t="shared" si="2"/>
        <v>750</v>
      </c>
      <c r="U32" s="47">
        <f t="shared" si="0"/>
        <v>3.2446463335496431E-2</v>
      </c>
      <c r="V32" s="47">
        <f t="shared" si="1"/>
        <v>7.8296273097400559E-2</v>
      </c>
      <c r="W32" s="36"/>
    </row>
    <row r="33" spans="1:24" ht="25.5" x14ac:dyDescent="0.2">
      <c r="A33" s="6" t="s">
        <v>244</v>
      </c>
      <c r="B33" s="6" t="s">
        <v>245</v>
      </c>
      <c r="C33" s="6" t="s">
        <v>243</v>
      </c>
      <c r="D33" s="6">
        <v>1</v>
      </c>
      <c r="E33" s="6" t="s">
        <v>38</v>
      </c>
      <c r="F33" s="6">
        <v>98501</v>
      </c>
      <c r="G33" s="6" t="s">
        <v>19</v>
      </c>
      <c r="H33" s="6" t="s">
        <v>111</v>
      </c>
      <c r="I33" s="6" t="s">
        <v>21</v>
      </c>
      <c r="J33" s="6" t="s">
        <v>22</v>
      </c>
      <c r="K33" s="6" t="s">
        <v>246</v>
      </c>
      <c r="L33" s="6">
        <v>23115</v>
      </c>
      <c r="M33" s="6">
        <v>9579</v>
      </c>
      <c r="N33" s="6">
        <v>0</v>
      </c>
      <c r="O33" s="6">
        <v>1169</v>
      </c>
      <c r="P33" s="6">
        <v>21946</v>
      </c>
      <c r="Q33" s="45"/>
      <c r="R33" s="6">
        <v>500</v>
      </c>
      <c r="S33" s="1">
        <v>3193</v>
      </c>
      <c r="T33" s="1">
        <f t="shared" si="2"/>
        <v>3693</v>
      </c>
      <c r="U33" s="47">
        <f t="shared" si="0"/>
        <v>0.15976638546398442</v>
      </c>
      <c r="V33" s="47">
        <f t="shared" si="1"/>
        <v>0.38553084873160037</v>
      </c>
      <c r="W33" s="2" t="s">
        <v>367</v>
      </c>
    </row>
    <row r="36" spans="1:24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>
        <f>SUM(R3:R33)</f>
        <v>9500</v>
      </c>
      <c r="S36" s="36"/>
      <c r="T36" s="36"/>
      <c r="U36" s="48"/>
      <c r="V36" s="48"/>
      <c r="W36" s="44"/>
    </row>
    <row r="39" spans="1:24" x14ac:dyDescent="0.2">
      <c r="P39" t="s">
        <v>396</v>
      </c>
      <c r="Q39">
        <f>SUM(Q2:Q33)</f>
        <v>41343</v>
      </c>
      <c r="S39" t="s">
        <v>376</v>
      </c>
      <c r="T39">
        <f>SUM(T2:T33)</f>
        <v>105808</v>
      </c>
    </row>
    <row r="40" spans="1:24" x14ac:dyDescent="0.2">
      <c r="P40" t="s">
        <v>382</v>
      </c>
      <c r="Q40">
        <v>9500</v>
      </c>
    </row>
    <row r="41" spans="1:24" x14ac:dyDescent="0.2">
      <c r="P41" t="s">
        <v>364</v>
      </c>
      <c r="Q41">
        <f>SUM(S9,S10,S24,S26,S27,S29,S33)</f>
        <v>16186</v>
      </c>
    </row>
    <row r="43" spans="1:24" x14ac:dyDescent="0.2">
      <c r="P43" t="s">
        <v>313</v>
      </c>
      <c r="Q43">
        <f>SUM(Q39:Q41)</f>
        <v>67029</v>
      </c>
    </row>
    <row r="44" spans="1:24" x14ac:dyDescent="0.2">
      <c r="P44" t="s">
        <v>397</v>
      </c>
      <c r="Q44">
        <v>65681</v>
      </c>
    </row>
    <row r="45" spans="1:24" x14ac:dyDescent="0.2">
      <c r="P45" s="14" t="s">
        <v>395</v>
      </c>
      <c r="Q45" s="14">
        <f>Q44-Q43</f>
        <v>-1348</v>
      </c>
    </row>
    <row r="48" spans="1:24" ht="25.5" x14ac:dyDescent="0.2">
      <c r="A48" s="53" t="s">
        <v>117</v>
      </c>
      <c r="B48" s="53" t="s">
        <v>118</v>
      </c>
      <c r="C48" s="53" t="s">
        <v>32</v>
      </c>
      <c r="D48" s="53">
        <v>1</v>
      </c>
      <c r="E48" s="53" t="s">
        <v>38</v>
      </c>
      <c r="F48" s="53">
        <v>98225</v>
      </c>
      <c r="G48" s="53" t="s">
        <v>19</v>
      </c>
      <c r="H48" s="53" t="s">
        <v>111</v>
      </c>
      <c r="I48" s="53" t="s">
        <v>21</v>
      </c>
      <c r="J48" s="53" t="s">
        <v>22</v>
      </c>
      <c r="K48" s="53" t="s">
        <v>119</v>
      </c>
      <c r="L48" s="53">
        <v>23115</v>
      </c>
      <c r="M48" s="53">
        <v>9579</v>
      </c>
      <c r="N48" s="53">
        <v>0</v>
      </c>
      <c r="O48" s="53">
        <v>3325</v>
      </c>
      <c r="P48" s="53">
        <v>19790</v>
      </c>
      <c r="Q48" s="53"/>
      <c r="R48" s="53"/>
      <c r="S48" s="54">
        <v>3000</v>
      </c>
      <c r="T48" s="53">
        <v>3000</v>
      </c>
      <c r="U48" s="55">
        <f t="shared" ref="U48:U55" si="3">T48/L48</f>
        <v>0.12978585334198572</v>
      </c>
      <c r="V48" s="55">
        <f t="shared" ref="V48:V55" si="4">T48/M48</f>
        <v>0.31318509238960224</v>
      </c>
      <c r="W48" s="56" t="s">
        <v>364</v>
      </c>
      <c r="X48" s="3" t="s">
        <v>387</v>
      </c>
    </row>
    <row r="49" spans="1:24" ht="25.5" x14ac:dyDescent="0.2">
      <c r="A49" s="53" t="s">
        <v>175</v>
      </c>
      <c r="B49" s="53" t="s">
        <v>25</v>
      </c>
      <c r="C49" s="53" t="s">
        <v>176</v>
      </c>
      <c r="D49" s="53">
        <v>1</v>
      </c>
      <c r="E49" s="53" t="s">
        <v>38</v>
      </c>
      <c r="F49" s="53">
        <v>98226</v>
      </c>
      <c r="G49" s="53" t="s">
        <v>19</v>
      </c>
      <c r="H49" s="53" t="s">
        <v>111</v>
      </c>
      <c r="I49" s="53" t="s">
        <v>21</v>
      </c>
      <c r="J49" s="53" t="s">
        <v>22</v>
      </c>
      <c r="K49" s="53" t="s">
        <v>68</v>
      </c>
      <c r="L49" s="53">
        <v>23115</v>
      </c>
      <c r="M49" s="53">
        <v>9579</v>
      </c>
      <c r="N49" s="53">
        <v>0</v>
      </c>
      <c r="O49" s="53">
        <v>0</v>
      </c>
      <c r="P49" s="54">
        <v>23115</v>
      </c>
      <c r="Q49" s="53"/>
      <c r="R49" s="53"/>
      <c r="S49" s="54">
        <v>1700</v>
      </c>
      <c r="T49" s="53">
        <f t="shared" ref="T49:T55" si="5">SUM(Q49:S49)</f>
        <v>1700</v>
      </c>
      <c r="U49" s="55">
        <f t="shared" si="3"/>
        <v>7.3545316893791915E-2</v>
      </c>
      <c r="V49" s="55">
        <f t="shared" si="4"/>
        <v>0.17747155235410794</v>
      </c>
      <c r="W49" s="56" t="s">
        <v>364</v>
      </c>
      <c r="X49" s="58" t="s">
        <v>389</v>
      </c>
    </row>
    <row r="50" spans="1:24" ht="25.5" x14ac:dyDescent="0.2">
      <c r="A50" s="53" t="s">
        <v>97</v>
      </c>
      <c r="B50" s="53" t="s">
        <v>31</v>
      </c>
      <c r="C50" s="53" t="s">
        <v>98</v>
      </c>
      <c r="D50" s="53">
        <v>2</v>
      </c>
      <c r="E50" s="53" t="s">
        <v>18</v>
      </c>
      <c r="F50" s="53">
        <v>94592</v>
      </c>
      <c r="G50" s="53" t="s">
        <v>19</v>
      </c>
      <c r="H50" s="53" t="s">
        <v>28</v>
      </c>
      <c r="I50" s="53" t="s">
        <v>21</v>
      </c>
      <c r="J50" s="53" t="s">
        <v>22</v>
      </c>
      <c r="K50" s="53" t="s">
        <v>51</v>
      </c>
      <c r="L50" s="53">
        <v>33666</v>
      </c>
      <c r="M50" s="53">
        <v>22137</v>
      </c>
      <c r="N50" s="53">
        <v>0</v>
      </c>
      <c r="O50" s="53">
        <v>3465</v>
      </c>
      <c r="P50" s="53">
        <v>30201</v>
      </c>
      <c r="Q50" s="54">
        <f>5820-O50</f>
        <v>2355</v>
      </c>
      <c r="R50" s="53">
        <v>500</v>
      </c>
      <c r="S50" s="57"/>
      <c r="T50" s="53">
        <f t="shared" si="5"/>
        <v>2855</v>
      </c>
      <c r="U50" s="55">
        <f t="shared" si="3"/>
        <v>8.4803659478405513E-2</v>
      </c>
      <c r="V50" s="55">
        <f t="shared" si="4"/>
        <v>0.12896959840990196</v>
      </c>
      <c r="W50" s="57"/>
      <c r="X50" s="3" t="s">
        <v>388</v>
      </c>
    </row>
    <row r="51" spans="1:24" ht="25.5" x14ac:dyDescent="0.2">
      <c r="A51" s="53" t="s">
        <v>99</v>
      </c>
      <c r="B51" s="53" t="s">
        <v>100</v>
      </c>
      <c r="C51" s="53" t="s">
        <v>101</v>
      </c>
      <c r="D51" s="53">
        <v>2</v>
      </c>
      <c r="E51" s="53" t="s">
        <v>18</v>
      </c>
      <c r="F51" s="53">
        <v>95076</v>
      </c>
      <c r="G51" s="53" t="s">
        <v>19</v>
      </c>
      <c r="H51" s="53" t="s">
        <v>28</v>
      </c>
      <c r="I51" s="53" t="s">
        <v>21</v>
      </c>
      <c r="J51" s="53" t="s">
        <v>22</v>
      </c>
      <c r="K51" s="53" t="s">
        <v>65</v>
      </c>
      <c r="L51" s="53">
        <v>33666</v>
      </c>
      <c r="M51" s="53">
        <v>22137</v>
      </c>
      <c r="N51" s="53">
        <v>0</v>
      </c>
      <c r="O51" s="53">
        <v>0</v>
      </c>
      <c r="P51" s="53">
        <v>33666</v>
      </c>
      <c r="Q51" s="54">
        <f>5820-O51</f>
        <v>5820</v>
      </c>
      <c r="R51" s="53"/>
      <c r="S51" s="57"/>
      <c r="T51" s="53">
        <f t="shared" si="5"/>
        <v>5820</v>
      </c>
      <c r="U51" s="55">
        <f t="shared" si="3"/>
        <v>0.17287471039030475</v>
      </c>
      <c r="V51" s="55">
        <f t="shared" si="4"/>
        <v>0.26290825315083344</v>
      </c>
      <c r="W51" s="57"/>
      <c r="X51" s="3" t="s">
        <v>389</v>
      </c>
    </row>
    <row r="52" spans="1:24" ht="25.5" x14ac:dyDescent="0.2">
      <c r="A52" s="6" t="s">
        <v>250</v>
      </c>
      <c r="B52" s="6" t="s">
        <v>251</v>
      </c>
      <c r="C52" s="6" t="s">
        <v>252</v>
      </c>
      <c r="D52" s="6">
        <v>1</v>
      </c>
      <c r="E52" s="6" t="s">
        <v>38</v>
      </c>
      <c r="F52" s="6">
        <v>98053</v>
      </c>
      <c r="G52" s="6" t="s">
        <v>19</v>
      </c>
      <c r="H52" s="6" t="s">
        <v>111</v>
      </c>
      <c r="I52" s="6" t="s">
        <v>21</v>
      </c>
      <c r="J52" s="6" t="s">
        <v>22</v>
      </c>
      <c r="K52" s="6" t="s">
        <v>246</v>
      </c>
      <c r="L52" s="6">
        <v>23115</v>
      </c>
      <c r="M52" s="6">
        <v>9579</v>
      </c>
      <c r="N52" s="6">
        <v>0</v>
      </c>
      <c r="O52" s="6">
        <v>113</v>
      </c>
      <c r="P52" s="6">
        <v>23002</v>
      </c>
      <c r="Q52" s="6">
        <v>1687</v>
      </c>
      <c r="R52" s="6"/>
      <c r="S52" s="1"/>
      <c r="T52" s="1">
        <f t="shared" si="5"/>
        <v>1687</v>
      </c>
      <c r="U52" s="47">
        <f t="shared" si="3"/>
        <v>7.2982911529309968E-2</v>
      </c>
      <c r="V52" s="47">
        <f t="shared" si="4"/>
        <v>0.17611441695375299</v>
      </c>
      <c r="W52" s="2"/>
      <c r="X52" s="34" t="s">
        <v>390</v>
      </c>
    </row>
    <row r="53" spans="1:24" ht="51" x14ac:dyDescent="0.2">
      <c r="A53" s="6" t="s">
        <v>24</v>
      </c>
      <c r="B53" s="6" t="s">
        <v>25</v>
      </c>
      <c r="C53" s="6" t="s">
        <v>26</v>
      </c>
      <c r="D53" s="6">
        <v>1</v>
      </c>
      <c r="E53" s="1" t="s">
        <v>27</v>
      </c>
      <c r="F53" s="1">
        <v>2144</v>
      </c>
      <c r="G53" s="1" t="s">
        <v>19</v>
      </c>
      <c r="H53" s="1" t="s">
        <v>28</v>
      </c>
      <c r="I53" s="1" t="s">
        <v>21</v>
      </c>
      <c r="J53" s="1" t="s">
        <v>22</v>
      </c>
      <c r="K53" s="1" t="s">
        <v>29</v>
      </c>
      <c r="L53" s="1">
        <v>33666</v>
      </c>
      <c r="M53" s="1">
        <v>22137</v>
      </c>
      <c r="N53" s="1">
        <v>0</v>
      </c>
      <c r="O53" s="1">
        <v>3394</v>
      </c>
      <c r="P53" s="1">
        <v>30272</v>
      </c>
      <c r="Q53" s="1">
        <f>5820-O53</f>
        <v>2426</v>
      </c>
      <c r="R53" s="40">
        <v>500</v>
      </c>
      <c r="S53" s="50">
        <v>4325</v>
      </c>
      <c r="T53" s="1">
        <f t="shared" si="5"/>
        <v>7251</v>
      </c>
      <c r="U53" s="47">
        <f t="shared" si="3"/>
        <v>0.2153805025842096</v>
      </c>
      <c r="V53" s="47">
        <f t="shared" si="4"/>
        <v>0.32755115869358992</v>
      </c>
      <c r="W53" s="39" t="s">
        <v>358</v>
      </c>
      <c r="X53" s="34" t="s">
        <v>391</v>
      </c>
    </row>
    <row r="54" spans="1:24" ht="25.5" x14ac:dyDescent="0.2">
      <c r="A54" s="1" t="s">
        <v>52</v>
      </c>
      <c r="B54" s="1" t="s">
        <v>25</v>
      </c>
      <c r="C54" s="1" t="s">
        <v>53</v>
      </c>
      <c r="D54" s="1">
        <v>1</v>
      </c>
      <c r="E54" s="1" t="s">
        <v>43</v>
      </c>
      <c r="F54" s="1">
        <v>21044</v>
      </c>
      <c r="G54" s="1" t="s">
        <v>19</v>
      </c>
      <c r="H54" s="1" t="s">
        <v>28</v>
      </c>
      <c r="I54" s="1" t="s">
        <v>21</v>
      </c>
      <c r="J54" s="1" t="s">
        <v>22</v>
      </c>
      <c r="K54" s="1" t="s">
        <v>51</v>
      </c>
      <c r="L54" s="1">
        <v>33666</v>
      </c>
      <c r="M54" s="1">
        <v>22137</v>
      </c>
      <c r="N54" s="1">
        <v>0</v>
      </c>
      <c r="O54" s="1">
        <v>154421</v>
      </c>
      <c r="P54" s="1">
        <v>0</v>
      </c>
      <c r="Q54" s="1"/>
      <c r="R54" s="1"/>
      <c r="S54" s="16">
        <v>8493</v>
      </c>
      <c r="T54" s="1">
        <f t="shared" si="5"/>
        <v>8493</v>
      </c>
      <c r="U54" s="47">
        <f t="shared" si="3"/>
        <v>0.25227232222420248</v>
      </c>
      <c r="V54" s="47">
        <f t="shared" si="4"/>
        <v>0.38365632199485022</v>
      </c>
      <c r="W54" s="39" t="s">
        <v>270</v>
      </c>
      <c r="X54" s="34" t="s">
        <v>392</v>
      </c>
    </row>
    <row r="55" spans="1:24" x14ac:dyDescent="0.2">
      <c r="A55" s="6" t="s">
        <v>30</v>
      </c>
      <c r="B55" s="6" t="s">
        <v>106</v>
      </c>
      <c r="C55" s="6" t="s">
        <v>107</v>
      </c>
      <c r="D55" s="36"/>
      <c r="E55" s="1" t="s">
        <v>38</v>
      </c>
      <c r="F55" s="1">
        <v>98512</v>
      </c>
      <c r="G55" s="1" t="s">
        <v>19</v>
      </c>
      <c r="H55" s="1" t="s">
        <v>28</v>
      </c>
      <c r="I55" s="1" t="s">
        <v>21</v>
      </c>
      <c r="J55" s="1" t="s">
        <v>22</v>
      </c>
      <c r="K55" s="1" t="s">
        <v>58</v>
      </c>
      <c r="L55" s="1">
        <v>23115</v>
      </c>
      <c r="M55" s="1">
        <v>9579</v>
      </c>
      <c r="N55" s="1">
        <v>0</v>
      </c>
      <c r="O55" s="1">
        <v>3871</v>
      </c>
      <c r="P55" s="1">
        <v>19244</v>
      </c>
      <c r="Q55" s="1">
        <f>5820-O55</f>
        <v>1949</v>
      </c>
      <c r="R55" s="1"/>
      <c r="S55" s="2"/>
      <c r="T55" s="1">
        <f t="shared" si="5"/>
        <v>1949</v>
      </c>
      <c r="U55" s="47">
        <f t="shared" si="3"/>
        <v>8.4317542721176725E-2</v>
      </c>
      <c r="V55" s="47">
        <f t="shared" si="4"/>
        <v>0.20346591502244493</v>
      </c>
      <c r="W55" s="2"/>
    </row>
    <row r="56" spans="1:24" x14ac:dyDescent="0.2">
      <c r="A56" s="6" t="s">
        <v>40</v>
      </c>
      <c r="B56" s="6" t="s">
        <v>41</v>
      </c>
      <c r="C56" s="6" t="s">
        <v>42</v>
      </c>
      <c r="D56" s="6">
        <v>1</v>
      </c>
      <c r="E56" s="1" t="s">
        <v>43</v>
      </c>
      <c r="F56" s="1">
        <v>20740</v>
      </c>
      <c r="G56" s="1" t="s">
        <v>19</v>
      </c>
      <c r="H56" s="1" t="s">
        <v>28</v>
      </c>
      <c r="I56" s="1" t="s">
        <v>21</v>
      </c>
      <c r="J56" s="1" t="s">
        <v>22</v>
      </c>
      <c r="K56" s="1" t="s">
        <v>44</v>
      </c>
      <c r="L56" s="1">
        <v>33666</v>
      </c>
      <c r="M56" s="1">
        <v>22137</v>
      </c>
      <c r="N56" s="1">
        <v>0</v>
      </c>
      <c r="O56" s="1">
        <v>4064</v>
      </c>
      <c r="P56" s="1">
        <v>29602</v>
      </c>
      <c r="Q56" s="1">
        <f>5820-O56</f>
        <v>1756</v>
      </c>
      <c r="R56" s="1"/>
      <c r="S56" s="16">
        <v>2188</v>
      </c>
      <c r="T56" s="1">
        <f>SUM(Q56:S56)</f>
        <v>3944</v>
      </c>
      <c r="U56" s="47">
        <f>T56/L56</f>
        <v>0.11715083466999346</v>
      </c>
      <c r="V56" s="47">
        <f>T56/M56</f>
        <v>0.17816325608709402</v>
      </c>
      <c r="W56" s="51" t="s">
        <v>361</v>
      </c>
    </row>
    <row r="57" spans="1:24" s="41" customFormat="1" ht="25.5" x14ac:dyDescent="0.2">
      <c r="A57" s="40" t="s">
        <v>302</v>
      </c>
      <c r="B57" s="40"/>
      <c r="C57" s="40" t="s">
        <v>303</v>
      </c>
      <c r="D57" s="40">
        <v>1</v>
      </c>
      <c r="E57" s="40" t="s">
        <v>18</v>
      </c>
      <c r="F57" s="40"/>
      <c r="G57" s="40"/>
      <c r="H57" s="40"/>
      <c r="I57" s="40"/>
      <c r="J57" s="40"/>
      <c r="K57" s="40"/>
      <c r="L57" s="40">
        <v>33666</v>
      </c>
      <c r="M57" s="40">
        <v>22137</v>
      </c>
      <c r="N57" s="40"/>
      <c r="O57" s="40"/>
      <c r="P57" s="40"/>
      <c r="Q57" s="40"/>
      <c r="R57" s="40"/>
      <c r="S57" s="50">
        <v>4325</v>
      </c>
      <c r="T57" s="40">
        <f>SUM(Q57:S57)</f>
        <v>4325</v>
      </c>
      <c r="U57" s="60">
        <f>T57/L57</f>
        <v>0.12846789045327631</v>
      </c>
      <c r="V57" s="60">
        <f>T57/M57</f>
        <v>0.19537426028820526</v>
      </c>
      <c r="W57" s="61" t="s">
        <v>362</v>
      </c>
      <c r="X57" s="64"/>
    </row>
    <row r="58" spans="1:24" s="41" customFormat="1" x14ac:dyDescent="0.2">
      <c r="A58" s="40" t="s">
        <v>66</v>
      </c>
      <c r="B58" s="40" t="s">
        <v>60</v>
      </c>
      <c r="C58" s="40" t="s">
        <v>67</v>
      </c>
      <c r="D58" s="40">
        <v>1</v>
      </c>
      <c r="E58" s="40" t="s">
        <v>43</v>
      </c>
      <c r="F58" s="40">
        <v>21204</v>
      </c>
      <c r="G58" s="40" t="s">
        <v>19</v>
      </c>
      <c r="H58" s="40" t="s">
        <v>28</v>
      </c>
      <c r="I58" s="40" t="s">
        <v>21</v>
      </c>
      <c r="J58" s="40" t="s">
        <v>22</v>
      </c>
      <c r="K58" s="40" t="s">
        <v>68</v>
      </c>
      <c r="L58" s="40">
        <v>33666</v>
      </c>
      <c r="M58" s="40">
        <v>22137</v>
      </c>
      <c r="N58" s="40">
        <v>0</v>
      </c>
      <c r="O58" s="40">
        <v>0</v>
      </c>
      <c r="P58" s="62">
        <v>33666</v>
      </c>
      <c r="Q58" s="40">
        <f>5820-O58</f>
        <v>5820</v>
      </c>
      <c r="R58" s="40"/>
      <c r="S58" s="59"/>
      <c r="T58" s="40">
        <f t="shared" ref="T58" si="6">SUM(Q58:S58)</f>
        <v>5820</v>
      </c>
      <c r="U58" s="60">
        <f t="shared" ref="U58" si="7">T58/L58</f>
        <v>0.17287471039030475</v>
      </c>
      <c r="V58" s="60">
        <f t="shared" ref="V58" si="8">T58/M58</f>
        <v>0.26290825315083344</v>
      </c>
      <c r="W58" s="61"/>
      <c r="X58" s="64"/>
    </row>
    <row r="62" spans="1:24" s="41" customFormat="1" ht="25.5" x14ac:dyDescent="0.2">
      <c r="A62" s="40" t="s">
        <v>30</v>
      </c>
      <c r="B62" s="40" t="s">
        <v>31</v>
      </c>
      <c r="C62" s="40" t="s">
        <v>32</v>
      </c>
      <c r="D62" s="40">
        <v>1</v>
      </c>
      <c r="E62" s="40" t="s">
        <v>33</v>
      </c>
      <c r="F62" s="40">
        <v>59725</v>
      </c>
      <c r="G62" s="40" t="s">
        <v>19</v>
      </c>
      <c r="H62" s="40" t="s">
        <v>28</v>
      </c>
      <c r="I62" s="40" t="s">
        <v>21</v>
      </c>
      <c r="J62" s="40" t="s">
        <v>22</v>
      </c>
      <c r="K62" s="40" t="s">
        <v>34</v>
      </c>
      <c r="L62" s="40">
        <v>33666</v>
      </c>
      <c r="M62" s="40">
        <v>22137</v>
      </c>
      <c r="N62" s="40">
        <v>0</v>
      </c>
      <c r="O62" s="40">
        <v>132</v>
      </c>
      <c r="P62" s="40">
        <v>33534</v>
      </c>
      <c r="Q62" s="40">
        <f t="shared" ref="Q62:Q67" si="9">5820-O62</f>
        <v>5688</v>
      </c>
      <c r="R62" s="40"/>
      <c r="S62" s="52">
        <v>4325</v>
      </c>
      <c r="T62" s="40">
        <f t="shared" ref="T62:T67" si="10">SUM(Q62:S62)</f>
        <v>10013</v>
      </c>
      <c r="U62" s="60">
        <f t="shared" ref="U62:U67" si="11">T62/L62</f>
        <v>0.2974217311233886</v>
      </c>
      <c r="V62" s="60">
        <f t="shared" ref="V62:V67" si="12">T62/M62</f>
        <v>0.45231964584180334</v>
      </c>
      <c r="W62" s="63" t="s">
        <v>359</v>
      </c>
      <c r="X62" s="63" t="s">
        <v>393</v>
      </c>
    </row>
    <row r="63" spans="1:24" s="41" customFormat="1" x14ac:dyDescent="0.2">
      <c r="A63" s="40" t="s">
        <v>48</v>
      </c>
      <c r="B63" s="40" t="s">
        <v>31</v>
      </c>
      <c r="C63" s="40" t="s">
        <v>49</v>
      </c>
      <c r="D63" s="40">
        <v>1</v>
      </c>
      <c r="E63" s="40" t="s">
        <v>50</v>
      </c>
      <c r="F63" s="40">
        <v>97405</v>
      </c>
      <c r="G63" s="40" t="s">
        <v>19</v>
      </c>
      <c r="H63" s="40" t="s">
        <v>28</v>
      </c>
      <c r="I63" s="40" t="s">
        <v>21</v>
      </c>
      <c r="J63" s="40" t="s">
        <v>22</v>
      </c>
      <c r="K63" s="40" t="s">
        <v>51</v>
      </c>
      <c r="L63" s="40">
        <v>33666</v>
      </c>
      <c r="M63" s="40">
        <v>22137</v>
      </c>
      <c r="N63" s="40">
        <v>0</v>
      </c>
      <c r="O63" s="40">
        <v>920</v>
      </c>
      <c r="P63" s="40">
        <v>32746</v>
      </c>
      <c r="Q63" s="40">
        <f t="shared" si="9"/>
        <v>4900</v>
      </c>
      <c r="R63" s="40"/>
      <c r="S63" s="63"/>
      <c r="T63" s="40">
        <f t="shared" si="10"/>
        <v>4900</v>
      </c>
      <c r="U63" s="60">
        <f t="shared" si="11"/>
        <v>0.14554743658290265</v>
      </c>
      <c r="V63" s="60">
        <f t="shared" si="12"/>
        <v>0.22134887292767763</v>
      </c>
      <c r="W63" s="63"/>
      <c r="X63" s="63" t="s">
        <v>393</v>
      </c>
    </row>
    <row r="64" spans="1:24" s="41" customFormat="1" x14ac:dyDescent="0.2">
      <c r="A64" s="40" t="s">
        <v>72</v>
      </c>
      <c r="B64" s="40" t="s">
        <v>31</v>
      </c>
      <c r="C64" s="40" t="s">
        <v>73</v>
      </c>
      <c r="D64" s="40">
        <v>1</v>
      </c>
      <c r="E64" s="40" t="s">
        <v>57</v>
      </c>
      <c r="F64" s="40">
        <v>11725</v>
      </c>
      <c r="G64" s="40" t="s">
        <v>19</v>
      </c>
      <c r="H64" s="40" t="s">
        <v>28</v>
      </c>
      <c r="I64" s="40" t="s">
        <v>21</v>
      </c>
      <c r="J64" s="40" t="s">
        <v>22</v>
      </c>
      <c r="K64" s="40" t="s">
        <v>74</v>
      </c>
      <c r="L64" s="40">
        <v>33666</v>
      </c>
      <c r="M64" s="40">
        <v>22137</v>
      </c>
      <c r="N64" s="40">
        <v>0</v>
      </c>
      <c r="O64" s="40">
        <v>1152</v>
      </c>
      <c r="P64" s="40">
        <v>32514</v>
      </c>
      <c r="Q64" s="40">
        <f t="shared" si="9"/>
        <v>4668</v>
      </c>
      <c r="R64" s="40">
        <v>500</v>
      </c>
      <c r="S64" s="63"/>
      <c r="T64" s="40">
        <f t="shared" si="10"/>
        <v>5168</v>
      </c>
      <c r="U64" s="60">
        <f t="shared" si="11"/>
        <v>0.15350799025723283</v>
      </c>
      <c r="V64" s="60">
        <f t="shared" si="12"/>
        <v>0.23345530107964041</v>
      </c>
      <c r="W64" s="63"/>
      <c r="X64" s="63" t="s">
        <v>393</v>
      </c>
    </row>
    <row r="65" spans="1:24" s="41" customFormat="1" ht="25.5" x14ac:dyDescent="0.2">
      <c r="A65" s="40" t="s">
        <v>102</v>
      </c>
      <c r="B65" s="40" t="s">
        <v>103</v>
      </c>
      <c r="C65" s="40" t="s">
        <v>104</v>
      </c>
      <c r="D65" s="40">
        <v>1</v>
      </c>
      <c r="E65" s="40" t="s">
        <v>18</v>
      </c>
      <c r="F65" s="40">
        <v>92656</v>
      </c>
      <c r="G65" s="40" t="s">
        <v>19</v>
      </c>
      <c r="H65" s="40" t="s">
        <v>28</v>
      </c>
      <c r="I65" s="40" t="s">
        <v>21</v>
      </c>
      <c r="J65" s="40" t="s">
        <v>22</v>
      </c>
      <c r="K65" s="40" t="s">
        <v>105</v>
      </c>
      <c r="L65" s="40">
        <v>33666</v>
      </c>
      <c r="M65" s="40">
        <v>22137</v>
      </c>
      <c r="N65" s="40">
        <v>0</v>
      </c>
      <c r="O65" s="40">
        <v>0</v>
      </c>
      <c r="P65" s="40">
        <v>33666</v>
      </c>
      <c r="Q65" s="40">
        <f t="shared" si="9"/>
        <v>5820</v>
      </c>
      <c r="R65" s="40"/>
      <c r="S65" s="52">
        <v>4325</v>
      </c>
      <c r="T65" s="40">
        <f t="shared" si="10"/>
        <v>10145</v>
      </c>
      <c r="U65" s="60">
        <f t="shared" si="11"/>
        <v>0.30134260084358105</v>
      </c>
      <c r="V65" s="60">
        <f t="shared" si="12"/>
        <v>0.4582825134390387</v>
      </c>
      <c r="W65" s="63" t="s">
        <v>359</v>
      </c>
      <c r="X65" s="63" t="s">
        <v>393</v>
      </c>
    </row>
    <row r="66" spans="1:24" x14ac:dyDescent="0.2">
      <c r="A66" s="6" t="s">
        <v>93</v>
      </c>
      <c r="B66" s="6" t="s">
        <v>31</v>
      </c>
      <c r="C66" s="6" t="s">
        <v>94</v>
      </c>
      <c r="D66" s="1">
        <v>2</v>
      </c>
      <c r="E66" s="1" t="s">
        <v>95</v>
      </c>
      <c r="F66" s="1">
        <v>8540</v>
      </c>
      <c r="G66" s="1" t="s">
        <v>19</v>
      </c>
      <c r="H66" s="1" t="s">
        <v>28</v>
      </c>
      <c r="I66" s="1" t="s">
        <v>21</v>
      </c>
      <c r="J66" s="1" t="s">
        <v>22</v>
      </c>
      <c r="K66" s="1" t="s">
        <v>96</v>
      </c>
      <c r="L66" s="1">
        <v>33666</v>
      </c>
      <c r="M66" s="1">
        <v>22137</v>
      </c>
      <c r="N66" s="1">
        <v>0</v>
      </c>
      <c r="O66" s="1">
        <v>0</v>
      </c>
      <c r="P66" s="1">
        <v>33666</v>
      </c>
      <c r="Q66" s="1">
        <f t="shared" si="9"/>
        <v>5820</v>
      </c>
      <c r="R66" s="1"/>
      <c r="S66" s="2"/>
      <c r="T66" s="1">
        <f t="shared" si="10"/>
        <v>5820</v>
      </c>
      <c r="U66" s="47">
        <f t="shared" si="11"/>
        <v>0.17287471039030475</v>
      </c>
      <c r="V66" s="47">
        <f t="shared" si="12"/>
        <v>0.26290825315083344</v>
      </c>
      <c r="W66" s="2"/>
      <c r="X66" s="63" t="s">
        <v>393</v>
      </c>
    </row>
    <row r="67" spans="1:24" x14ac:dyDescent="0.2">
      <c r="A67" s="6" t="s">
        <v>75</v>
      </c>
      <c r="B67" s="6" t="s">
        <v>76</v>
      </c>
      <c r="C67" s="6" t="s">
        <v>77</v>
      </c>
      <c r="D67" s="6">
        <v>1</v>
      </c>
      <c r="E67" s="1" t="s">
        <v>78</v>
      </c>
      <c r="F67" s="1">
        <v>6443</v>
      </c>
      <c r="G67" s="1" t="s">
        <v>19</v>
      </c>
      <c r="H67" s="1" t="s">
        <v>28</v>
      </c>
      <c r="I67" s="1" t="s">
        <v>21</v>
      </c>
      <c r="J67" s="1" t="s">
        <v>22</v>
      </c>
      <c r="K67" s="1" t="s">
        <v>79</v>
      </c>
      <c r="L67" s="1">
        <v>33666</v>
      </c>
      <c r="M67" s="1">
        <v>22137</v>
      </c>
      <c r="N67" s="1">
        <v>0</v>
      </c>
      <c r="O67" s="1">
        <v>1721</v>
      </c>
      <c r="P67" s="1">
        <v>31945</v>
      </c>
      <c r="Q67" s="1">
        <f t="shared" si="9"/>
        <v>4099</v>
      </c>
      <c r="R67" s="1"/>
      <c r="S67" s="2"/>
      <c r="T67" s="1">
        <f t="shared" si="10"/>
        <v>4099</v>
      </c>
      <c r="U67" s="47">
        <f t="shared" si="11"/>
        <v>0.12175488623537099</v>
      </c>
      <c r="V67" s="47">
        <f t="shared" si="12"/>
        <v>0.18516510818990831</v>
      </c>
      <c r="W67" s="2"/>
      <c r="X67" s="63" t="s">
        <v>393</v>
      </c>
    </row>
  </sheetData>
  <sortState ref="A2:W55">
    <sortCondition ref="C2:C55"/>
  </sortState>
  <pageMargins left="0.7" right="0.7" top="0.75" bottom="0.75" header="0.3" footer="0.3"/>
  <pageSetup scale="43" fitToWidth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K35" sqref="K35"/>
    </sheetView>
  </sheetViews>
  <sheetFormatPr defaultRowHeight="12.75" x14ac:dyDescent="0.2"/>
  <sheetData>
    <row r="1" spans="1:14" x14ac:dyDescent="0.2">
      <c r="A1" s="1" t="s">
        <v>272</v>
      </c>
      <c r="B1" s="1" t="s">
        <v>30</v>
      </c>
      <c r="C1" s="1" t="s">
        <v>273</v>
      </c>
      <c r="D1" s="1" t="s">
        <v>38</v>
      </c>
      <c r="E1" s="1">
        <v>98501</v>
      </c>
      <c r="F1" s="1" t="s">
        <v>19</v>
      </c>
      <c r="G1" s="1" t="s">
        <v>111</v>
      </c>
      <c r="H1" s="1" t="s">
        <v>21</v>
      </c>
      <c r="I1" s="1" t="s">
        <v>22</v>
      </c>
      <c r="J1" s="1" t="s">
        <v>51</v>
      </c>
      <c r="K1" s="1">
        <v>23115</v>
      </c>
      <c r="L1" s="1">
        <v>0</v>
      </c>
      <c r="M1" s="1">
        <v>11240</v>
      </c>
      <c r="N1" s="1">
        <v>11875</v>
      </c>
    </row>
    <row r="2" spans="1:14" x14ac:dyDescent="0.2">
      <c r="A2" s="1" t="s">
        <v>274</v>
      </c>
      <c r="B2" s="1" t="s">
        <v>275</v>
      </c>
      <c r="C2" s="1" t="s">
        <v>276</v>
      </c>
      <c r="D2" s="1" t="s">
        <v>38</v>
      </c>
      <c r="E2" s="1" t="s">
        <v>277</v>
      </c>
      <c r="F2" s="1" t="s">
        <v>19</v>
      </c>
      <c r="G2" s="1" t="s">
        <v>111</v>
      </c>
      <c r="H2" s="1" t="s">
        <v>21</v>
      </c>
      <c r="I2" s="1" t="s">
        <v>22</v>
      </c>
      <c r="J2" s="1" t="s">
        <v>96</v>
      </c>
      <c r="K2" s="1">
        <v>23115</v>
      </c>
      <c r="L2" s="1">
        <v>0</v>
      </c>
      <c r="M2" s="1">
        <v>349</v>
      </c>
      <c r="N2" s="1">
        <v>22766</v>
      </c>
    </row>
    <row r="3" spans="1:14" x14ac:dyDescent="0.2">
      <c r="A3" s="1" t="s">
        <v>278</v>
      </c>
      <c r="B3" s="1" t="s">
        <v>30</v>
      </c>
      <c r="C3" s="1" t="s">
        <v>279</v>
      </c>
      <c r="D3" s="1" t="s">
        <v>38</v>
      </c>
      <c r="E3" s="1">
        <v>98501</v>
      </c>
      <c r="F3" s="1" t="s">
        <v>19</v>
      </c>
      <c r="G3" s="1" t="s">
        <v>111</v>
      </c>
      <c r="H3" s="1" t="s">
        <v>21</v>
      </c>
      <c r="I3" s="1" t="s">
        <v>22</v>
      </c>
      <c r="J3" s="1" t="s">
        <v>96</v>
      </c>
      <c r="K3" s="1">
        <v>23115</v>
      </c>
      <c r="L3" s="1">
        <v>0</v>
      </c>
      <c r="M3" s="1">
        <v>1574</v>
      </c>
      <c r="N3" s="1">
        <v>21541</v>
      </c>
    </row>
    <row r="4" spans="1:14" x14ac:dyDescent="0.2">
      <c r="A4" s="1" t="s">
        <v>280</v>
      </c>
      <c r="B4" s="1" t="s">
        <v>63</v>
      </c>
      <c r="C4" s="1" t="s">
        <v>281</v>
      </c>
      <c r="D4" s="1" t="s">
        <v>38</v>
      </c>
      <c r="E4" s="1">
        <v>98501</v>
      </c>
      <c r="F4" s="1" t="s">
        <v>19</v>
      </c>
      <c r="G4" s="1" t="s">
        <v>111</v>
      </c>
      <c r="H4" s="1" t="s">
        <v>21</v>
      </c>
      <c r="I4" s="1" t="s">
        <v>22</v>
      </c>
      <c r="J4" s="1" t="s">
        <v>79</v>
      </c>
      <c r="K4" s="1">
        <v>23115</v>
      </c>
      <c r="L4" s="1">
        <v>0</v>
      </c>
      <c r="M4" s="1">
        <v>0</v>
      </c>
      <c r="N4" s="1">
        <v>23115</v>
      </c>
    </row>
    <row r="5" spans="1:14" x14ac:dyDescent="0.2">
      <c r="A5" s="1" t="s">
        <v>108</v>
      </c>
      <c r="B5" s="1" t="s">
        <v>136</v>
      </c>
      <c r="C5" s="1" t="s">
        <v>282</v>
      </c>
      <c r="D5" s="1" t="s">
        <v>38</v>
      </c>
      <c r="E5" s="1">
        <v>98532</v>
      </c>
      <c r="F5" s="1" t="s">
        <v>19</v>
      </c>
      <c r="G5" s="1" t="s">
        <v>111</v>
      </c>
      <c r="H5" s="1" t="s">
        <v>21</v>
      </c>
      <c r="I5" s="1" t="s">
        <v>22</v>
      </c>
      <c r="J5" s="1" t="s">
        <v>51</v>
      </c>
      <c r="K5" s="1">
        <v>23115</v>
      </c>
      <c r="L5" s="1">
        <v>0</v>
      </c>
      <c r="M5" s="1">
        <v>0</v>
      </c>
      <c r="N5" s="1">
        <v>23115</v>
      </c>
    </row>
    <row r="6" spans="1:14" x14ac:dyDescent="0.2">
      <c r="A6" s="1" t="s">
        <v>283</v>
      </c>
      <c r="B6" s="1" t="s">
        <v>284</v>
      </c>
      <c r="C6" s="1" t="s">
        <v>285</v>
      </c>
      <c r="D6" s="1" t="s">
        <v>38</v>
      </c>
      <c r="E6" s="1">
        <v>98201</v>
      </c>
      <c r="F6" s="1" t="s">
        <v>19</v>
      </c>
      <c r="G6" s="1" t="s">
        <v>111</v>
      </c>
      <c r="H6" s="1" t="s">
        <v>21</v>
      </c>
      <c r="I6" s="1" t="s">
        <v>22</v>
      </c>
      <c r="J6" s="1" t="s">
        <v>96</v>
      </c>
      <c r="K6" s="1">
        <v>23115</v>
      </c>
      <c r="L6" s="1">
        <v>0</v>
      </c>
      <c r="M6" s="1">
        <v>0</v>
      </c>
      <c r="N6" s="1">
        <v>23115</v>
      </c>
    </row>
    <row r="7" spans="1:14" x14ac:dyDescent="0.2">
      <c r="A7" s="1" t="s">
        <v>48</v>
      </c>
      <c r="B7" s="1" t="s">
        <v>286</v>
      </c>
      <c r="C7" s="1" t="s">
        <v>287</v>
      </c>
      <c r="D7" s="1" t="s">
        <v>38</v>
      </c>
      <c r="E7" s="1">
        <v>98502</v>
      </c>
      <c r="F7" s="1" t="s">
        <v>19</v>
      </c>
      <c r="G7" s="1" t="s">
        <v>111</v>
      </c>
      <c r="H7" s="1" t="s">
        <v>21</v>
      </c>
      <c r="I7" s="1" t="s">
        <v>22</v>
      </c>
      <c r="J7" s="1" t="s">
        <v>288</v>
      </c>
      <c r="K7" s="1">
        <v>23115</v>
      </c>
      <c r="L7" s="1">
        <v>0</v>
      </c>
      <c r="M7" s="1">
        <v>0</v>
      </c>
      <c r="N7" s="1">
        <v>23115</v>
      </c>
    </row>
    <row r="8" spans="1:14" x14ac:dyDescent="0.2">
      <c r="A8" s="1" t="s">
        <v>289</v>
      </c>
      <c r="B8" s="1" t="s">
        <v>31</v>
      </c>
      <c r="C8" s="1" t="s">
        <v>290</v>
      </c>
      <c r="D8" s="1" t="s">
        <v>38</v>
      </c>
      <c r="E8" s="1">
        <v>98502</v>
      </c>
      <c r="F8" s="1" t="s">
        <v>19</v>
      </c>
      <c r="G8" s="1" t="s">
        <v>111</v>
      </c>
      <c r="H8" s="1" t="s">
        <v>21</v>
      </c>
      <c r="I8" s="1" t="s">
        <v>22</v>
      </c>
      <c r="J8" s="1" t="s">
        <v>291</v>
      </c>
      <c r="K8" s="1">
        <v>23115</v>
      </c>
      <c r="L8" s="1">
        <v>0</v>
      </c>
      <c r="M8" s="1">
        <v>9424</v>
      </c>
      <c r="N8" s="1">
        <v>13691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4"/>
  <sheetViews>
    <sheetView view="pageBreakPreview" zoomScale="60" zoomScaleNormal="100" workbookViewId="0">
      <selection activeCell="AA9" sqref="AA9"/>
    </sheetView>
  </sheetViews>
  <sheetFormatPr defaultRowHeight="12.75" x14ac:dyDescent="0.2"/>
  <cols>
    <col min="4" max="7" width="0" hidden="1" customWidth="1"/>
    <col min="9" max="11" width="0" hidden="1" customWidth="1"/>
    <col min="14" max="14" width="0" hidden="1" customWidth="1"/>
    <col min="16" max="16" width="18.85546875" customWidth="1"/>
    <col min="18" max="18" width="9.140625" customWidth="1"/>
    <col min="19" max="19" width="15" customWidth="1"/>
    <col min="20" max="20" width="13.42578125" customWidth="1"/>
    <col min="23" max="23" width="15.85546875" customWidth="1"/>
  </cols>
  <sheetData>
    <row r="1" spans="1:23" ht="38.25" x14ac:dyDescent="0.2">
      <c r="A1" s="11" t="s">
        <v>0</v>
      </c>
      <c r="B1" s="11" t="s">
        <v>1</v>
      </c>
      <c r="C1" s="11" t="s">
        <v>2</v>
      </c>
      <c r="D1" s="11" t="s">
        <v>370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384</v>
      </c>
      <c r="M1" s="11" t="s">
        <v>385</v>
      </c>
      <c r="N1" s="11" t="s">
        <v>11</v>
      </c>
      <c r="O1" s="11" t="s">
        <v>12</v>
      </c>
      <c r="P1" s="11" t="s">
        <v>13</v>
      </c>
      <c r="Q1" s="11" t="s">
        <v>267</v>
      </c>
      <c r="R1" s="11" t="s">
        <v>357</v>
      </c>
      <c r="S1" s="12" t="s">
        <v>360</v>
      </c>
      <c r="T1" s="12" t="s">
        <v>363</v>
      </c>
      <c r="U1" s="81" t="s">
        <v>383</v>
      </c>
      <c r="V1" s="81" t="s">
        <v>386</v>
      </c>
      <c r="W1" s="12" t="s">
        <v>304</v>
      </c>
    </row>
    <row r="2" spans="1:23" ht="38.25" x14ac:dyDescent="0.2">
      <c r="A2" s="77" t="s">
        <v>334</v>
      </c>
      <c r="B2" s="77"/>
      <c r="C2" s="77" t="s">
        <v>335</v>
      </c>
      <c r="D2" s="77"/>
      <c r="E2" s="77"/>
      <c r="F2" s="77"/>
      <c r="G2" s="70"/>
      <c r="H2" s="77" t="s">
        <v>336</v>
      </c>
      <c r="I2" s="77"/>
      <c r="J2" s="77"/>
      <c r="K2" s="77"/>
      <c r="L2" s="77">
        <v>33666</v>
      </c>
      <c r="M2" s="77">
        <v>22137</v>
      </c>
      <c r="N2" s="77"/>
      <c r="O2" s="77"/>
      <c r="P2" s="70"/>
      <c r="Q2" s="77">
        <v>5820</v>
      </c>
      <c r="R2" s="77"/>
      <c r="S2" s="70"/>
      <c r="T2" s="70">
        <f>SUM(Q2:S2)</f>
        <v>5820</v>
      </c>
      <c r="U2" s="73">
        <f t="shared" ref="U2:U31" si="0">T2/L2</f>
        <v>0.17287471039030475</v>
      </c>
      <c r="V2" s="73">
        <f t="shared" ref="V2:V31" si="1">T2/M2</f>
        <v>0.26290825315083344</v>
      </c>
      <c r="W2" s="70"/>
    </row>
    <row r="3" spans="1:23" x14ac:dyDescent="0.2">
      <c r="A3" s="1" t="s">
        <v>129</v>
      </c>
      <c r="B3" s="1" t="s">
        <v>31</v>
      </c>
      <c r="C3" s="1" t="s">
        <v>130</v>
      </c>
      <c r="D3" s="1">
        <v>2</v>
      </c>
      <c r="E3" s="1" t="s">
        <v>38</v>
      </c>
      <c r="F3" s="1">
        <v>98501</v>
      </c>
      <c r="G3" s="1" t="s">
        <v>19</v>
      </c>
      <c r="H3" s="1" t="s">
        <v>111</v>
      </c>
      <c r="I3" s="1" t="s">
        <v>21</v>
      </c>
      <c r="J3" s="1" t="s">
        <v>22</v>
      </c>
      <c r="K3" s="1" t="s">
        <v>131</v>
      </c>
      <c r="L3" s="1">
        <v>23115</v>
      </c>
      <c r="M3" s="1">
        <v>9579</v>
      </c>
      <c r="N3" s="1">
        <v>0</v>
      </c>
      <c r="O3" s="1">
        <v>1293</v>
      </c>
      <c r="P3" s="1">
        <v>21822</v>
      </c>
      <c r="Q3" s="26"/>
      <c r="R3" s="26"/>
      <c r="S3" s="1">
        <v>1000</v>
      </c>
      <c r="T3" s="1">
        <f t="shared" ref="T3:T31" si="2">SUM(Q3:S3)</f>
        <v>1000</v>
      </c>
      <c r="U3" s="47">
        <f t="shared" si="0"/>
        <v>4.3261951113995244E-2</v>
      </c>
      <c r="V3" s="47">
        <f t="shared" si="1"/>
        <v>0.10439503079653409</v>
      </c>
      <c r="W3" s="2" t="s">
        <v>365</v>
      </c>
    </row>
    <row r="4" spans="1:23" ht="25.5" x14ac:dyDescent="0.2">
      <c r="A4" s="1" t="s">
        <v>99</v>
      </c>
      <c r="B4" s="1" t="s">
        <v>139</v>
      </c>
      <c r="C4" s="1" t="s">
        <v>140</v>
      </c>
      <c r="D4" s="1">
        <v>2</v>
      </c>
      <c r="E4" s="1" t="s">
        <v>38</v>
      </c>
      <c r="F4" s="1">
        <v>98502</v>
      </c>
      <c r="G4" s="1" t="s">
        <v>19</v>
      </c>
      <c r="H4" s="1" t="s">
        <v>111</v>
      </c>
      <c r="I4" s="1" t="s">
        <v>21</v>
      </c>
      <c r="J4" s="1" t="s">
        <v>22</v>
      </c>
      <c r="K4" s="1" t="s">
        <v>141</v>
      </c>
      <c r="L4" s="1">
        <v>23115</v>
      </c>
      <c r="M4" s="1">
        <v>9579</v>
      </c>
      <c r="N4" s="1">
        <v>0</v>
      </c>
      <c r="O4" s="1">
        <v>847</v>
      </c>
      <c r="P4" s="1">
        <v>22268</v>
      </c>
      <c r="Q4" s="26"/>
      <c r="R4" s="26"/>
      <c r="S4" s="1">
        <v>3500</v>
      </c>
      <c r="T4" s="1">
        <f t="shared" si="2"/>
        <v>3500</v>
      </c>
      <c r="U4" s="47">
        <f t="shared" si="0"/>
        <v>0.15141682889898334</v>
      </c>
      <c r="V4" s="47">
        <f t="shared" si="1"/>
        <v>0.3653826077878693</v>
      </c>
      <c r="W4" s="2" t="s">
        <v>366</v>
      </c>
    </row>
    <row r="5" spans="1:23" x14ac:dyDescent="0.2">
      <c r="A5" s="70" t="s">
        <v>35</v>
      </c>
      <c r="B5" s="70" t="s">
        <v>36</v>
      </c>
      <c r="C5" s="70" t="s">
        <v>37</v>
      </c>
      <c r="D5" s="70">
        <v>2</v>
      </c>
      <c r="E5" s="70" t="s">
        <v>38</v>
      </c>
      <c r="F5" s="70">
        <v>98502</v>
      </c>
      <c r="G5" s="70" t="s">
        <v>19</v>
      </c>
      <c r="H5" s="70" t="s">
        <v>28</v>
      </c>
      <c r="I5" s="70" t="s">
        <v>21</v>
      </c>
      <c r="J5" s="70" t="s">
        <v>22</v>
      </c>
      <c r="K5" s="70" t="s">
        <v>39</v>
      </c>
      <c r="L5" s="70">
        <v>33666</v>
      </c>
      <c r="M5" s="70">
        <v>22137</v>
      </c>
      <c r="N5" s="70">
        <v>0</v>
      </c>
      <c r="O5" s="70">
        <v>0</v>
      </c>
      <c r="P5" s="70">
        <v>33666</v>
      </c>
      <c r="Q5" s="70">
        <v>5820</v>
      </c>
      <c r="R5" s="70"/>
      <c r="S5" s="71"/>
      <c r="T5" s="70">
        <f t="shared" si="2"/>
        <v>5820</v>
      </c>
      <c r="U5" s="73">
        <f t="shared" si="0"/>
        <v>0.17287471039030475</v>
      </c>
      <c r="V5" s="73">
        <f t="shared" si="1"/>
        <v>0.26290825315083344</v>
      </c>
      <c r="W5" s="71"/>
    </row>
    <row r="6" spans="1:23" x14ac:dyDescent="0.2">
      <c r="A6" s="70" t="s">
        <v>45</v>
      </c>
      <c r="B6" s="70" t="s">
        <v>15</v>
      </c>
      <c r="C6" s="70" t="s">
        <v>46</v>
      </c>
      <c r="D6" s="70">
        <v>2</v>
      </c>
      <c r="E6" s="70" t="s">
        <v>38</v>
      </c>
      <c r="F6" s="70">
        <v>98501</v>
      </c>
      <c r="G6" s="70" t="s">
        <v>19</v>
      </c>
      <c r="H6" s="70" t="s">
        <v>28</v>
      </c>
      <c r="I6" s="70" t="s">
        <v>21</v>
      </c>
      <c r="J6" s="70" t="s">
        <v>22</v>
      </c>
      <c r="K6" s="70" t="s">
        <v>47</v>
      </c>
      <c r="L6" s="70">
        <v>33666</v>
      </c>
      <c r="M6" s="70">
        <v>22137</v>
      </c>
      <c r="N6" s="70">
        <v>0</v>
      </c>
      <c r="O6" s="70">
        <v>0</v>
      </c>
      <c r="P6" s="70">
        <v>33666</v>
      </c>
      <c r="Q6" s="71">
        <v>7879</v>
      </c>
      <c r="R6" s="70">
        <v>500</v>
      </c>
      <c r="S6" s="71"/>
      <c r="T6" s="70">
        <f t="shared" si="2"/>
        <v>8379</v>
      </c>
      <c r="U6" s="73">
        <f t="shared" si="0"/>
        <v>0.24888611655676349</v>
      </c>
      <c r="V6" s="73">
        <f t="shared" si="1"/>
        <v>0.37850657270632876</v>
      </c>
      <c r="W6" s="71"/>
    </row>
    <row r="7" spans="1:23" ht="25.5" x14ac:dyDescent="0.2">
      <c r="A7" s="1" t="s">
        <v>142</v>
      </c>
      <c r="B7" s="1" t="s">
        <v>136</v>
      </c>
      <c r="C7" s="1" t="s">
        <v>143</v>
      </c>
      <c r="D7" s="1">
        <v>2</v>
      </c>
      <c r="E7" s="1" t="s">
        <v>38</v>
      </c>
      <c r="F7" s="1">
        <v>98117</v>
      </c>
      <c r="G7" s="1" t="s">
        <v>19</v>
      </c>
      <c r="H7" s="1" t="s">
        <v>111</v>
      </c>
      <c r="I7" s="1" t="s">
        <v>21</v>
      </c>
      <c r="J7" s="1" t="s">
        <v>22</v>
      </c>
      <c r="K7" s="1" t="s">
        <v>79</v>
      </c>
      <c r="L7" s="1">
        <v>23115</v>
      </c>
      <c r="M7" s="1">
        <v>9579</v>
      </c>
      <c r="N7" s="1">
        <v>0</v>
      </c>
      <c r="O7" s="1">
        <v>0</v>
      </c>
      <c r="P7" s="1">
        <v>23115</v>
      </c>
      <c r="Q7" s="1"/>
      <c r="R7" s="1"/>
      <c r="S7" s="1">
        <v>1800</v>
      </c>
      <c r="T7" s="1">
        <f t="shared" si="2"/>
        <v>1800</v>
      </c>
      <c r="U7" s="47">
        <f t="shared" si="0"/>
        <v>7.7871512005191434E-2</v>
      </c>
      <c r="V7" s="47">
        <f t="shared" si="1"/>
        <v>0.18791105543376135</v>
      </c>
      <c r="W7" s="2" t="s">
        <v>366</v>
      </c>
    </row>
    <row r="8" spans="1:23" ht="25.5" x14ac:dyDescent="0.2">
      <c r="A8" s="1" t="s">
        <v>144</v>
      </c>
      <c r="B8" s="1" t="s">
        <v>145</v>
      </c>
      <c r="C8" s="1" t="s">
        <v>146</v>
      </c>
      <c r="D8" s="1">
        <v>1</v>
      </c>
      <c r="E8" s="1" t="s">
        <v>38</v>
      </c>
      <c r="F8" s="1">
        <v>98312</v>
      </c>
      <c r="G8" s="1" t="s">
        <v>19</v>
      </c>
      <c r="H8" s="1" t="s">
        <v>111</v>
      </c>
      <c r="I8" s="1" t="s">
        <v>21</v>
      </c>
      <c r="J8" s="1" t="s">
        <v>22</v>
      </c>
      <c r="K8" s="1" t="s">
        <v>147</v>
      </c>
      <c r="L8" s="1">
        <v>23115</v>
      </c>
      <c r="M8" s="1">
        <v>9579</v>
      </c>
      <c r="N8" s="1">
        <v>0</v>
      </c>
      <c r="O8" s="1">
        <v>0</v>
      </c>
      <c r="P8" s="1">
        <v>23115</v>
      </c>
      <c r="Q8" s="1"/>
      <c r="R8" s="1"/>
      <c r="S8" s="1">
        <v>1700</v>
      </c>
      <c r="T8" s="1">
        <f t="shared" si="2"/>
        <v>1700</v>
      </c>
      <c r="U8" s="47">
        <f t="shared" si="0"/>
        <v>7.3545316893791915E-2</v>
      </c>
      <c r="V8" s="47">
        <f t="shared" si="1"/>
        <v>0.17747155235410794</v>
      </c>
      <c r="W8" s="2" t="s">
        <v>364</v>
      </c>
    </row>
    <row r="9" spans="1:23" ht="25.5" x14ac:dyDescent="0.2">
      <c r="A9" s="1" t="s">
        <v>154</v>
      </c>
      <c r="B9" s="1" t="s">
        <v>25</v>
      </c>
      <c r="C9" s="1" t="s">
        <v>155</v>
      </c>
      <c r="D9" s="1">
        <v>1</v>
      </c>
      <c r="E9" s="1" t="s">
        <v>38</v>
      </c>
      <c r="F9" s="1">
        <v>98439</v>
      </c>
      <c r="G9" s="1" t="s">
        <v>19</v>
      </c>
      <c r="H9" s="1" t="s">
        <v>111</v>
      </c>
      <c r="I9" s="1" t="s">
        <v>21</v>
      </c>
      <c r="J9" s="1" t="s">
        <v>22</v>
      </c>
      <c r="K9" s="1" t="s">
        <v>156</v>
      </c>
      <c r="L9" s="1">
        <v>23115</v>
      </c>
      <c r="M9" s="1">
        <v>9579</v>
      </c>
      <c r="N9" s="1">
        <v>0</v>
      </c>
      <c r="O9" s="1">
        <v>0</v>
      </c>
      <c r="P9" s="1">
        <v>23115</v>
      </c>
      <c r="Q9" s="1"/>
      <c r="R9" s="1"/>
      <c r="S9" s="1">
        <v>1700</v>
      </c>
      <c r="T9" s="1">
        <f t="shared" si="2"/>
        <v>1700</v>
      </c>
      <c r="U9" s="47">
        <f t="shared" si="0"/>
        <v>7.3545316893791915E-2</v>
      </c>
      <c r="V9" s="47">
        <f t="shared" si="1"/>
        <v>0.17747155235410794</v>
      </c>
      <c r="W9" s="2" t="s">
        <v>364</v>
      </c>
    </row>
    <row r="10" spans="1:23" x14ac:dyDescent="0.2">
      <c r="A10" s="70" t="s">
        <v>59</v>
      </c>
      <c r="B10" s="70" t="s">
        <v>60</v>
      </c>
      <c r="C10" s="70" t="s">
        <v>61</v>
      </c>
      <c r="D10" s="70">
        <v>1</v>
      </c>
      <c r="E10" s="70" t="s">
        <v>50</v>
      </c>
      <c r="F10" s="70">
        <v>97031</v>
      </c>
      <c r="G10" s="70" t="s">
        <v>19</v>
      </c>
      <c r="H10" s="70" t="s">
        <v>28</v>
      </c>
      <c r="I10" s="70" t="s">
        <v>21</v>
      </c>
      <c r="J10" s="70" t="s">
        <v>22</v>
      </c>
      <c r="K10" s="70" t="s">
        <v>51</v>
      </c>
      <c r="L10" s="70">
        <v>33666</v>
      </c>
      <c r="M10" s="70">
        <v>22137</v>
      </c>
      <c r="N10" s="70">
        <v>0</v>
      </c>
      <c r="O10" s="70">
        <v>0</v>
      </c>
      <c r="P10" s="70">
        <v>33666</v>
      </c>
      <c r="Q10" s="70">
        <f>5820-O10</f>
        <v>5820</v>
      </c>
      <c r="R10" s="70"/>
      <c r="S10" s="71"/>
      <c r="T10" s="70">
        <f t="shared" si="2"/>
        <v>5820</v>
      </c>
      <c r="U10" s="73">
        <f t="shared" si="0"/>
        <v>0.17287471039030475</v>
      </c>
      <c r="V10" s="73">
        <f t="shared" si="1"/>
        <v>0.26290825315083344</v>
      </c>
      <c r="W10" s="71"/>
    </row>
    <row r="11" spans="1:23" x14ac:dyDescent="0.2">
      <c r="A11" s="70" t="s">
        <v>62</v>
      </c>
      <c r="B11" s="70" t="s">
        <v>63</v>
      </c>
      <c r="C11" s="70" t="s">
        <v>64</v>
      </c>
      <c r="D11" s="70">
        <v>2</v>
      </c>
      <c r="E11" s="70" t="s">
        <v>38</v>
      </c>
      <c r="F11" s="70">
        <v>98502</v>
      </c>
      <c r="G11" s="70" t="s">
        <v>19</v>
      </c>
      <c r="H11" s="70" t="s">
        <v>28</v>
      </c>
      <c r="I11" s="70" t="s">
        <v>21</v>
      </c>
      <c r="J11" s="70" t="s">
        <v>22</v>
      </c>
      <c r="K11" s="70" t="s">
        <v>65</v>
      </c>
      <c r="L11" s="70">
        <v>33666</v>
      </c>
      <c r="M11" s="70">
        <v>22137</v>
      </c>
      <c r="N11" s="70">
        <v>0</v>
      </c>
      <c r="O11" s="70">
        <v>0</v>
      </c>
      <c r="P11" s="70">
        <v>33666</v>
      </c>
      <c r="Q11" s="70">
        <v>5820</v>
      </c>
      <c r="R11" s="70"/>
      <c r="S11" s="71"/>
      <c r="T11" s="70">
        <f t="shared" si="2"/>
        <v>5820</v>
      </c>
      <c r="U11" s="73">
        <f t="shared" si="0"/>
        <v>0.17287471039030475</v>
      </c>
      <c r="V11" s="73">
        <f t="shared" si="1"/>
        <v>0.26290825315083344</v>
      </c>
      <c r="W11" s="71"/>
    </row>
    <row r="12" spans="1:23" ht="63.75" x14ac:dyDescent="0.2">
      <c r="A12" s="1" t="s">
        <v>81</v>
      </c>
      <c r="B12" s="1" t="s">
        <v>161</v>
      </c>
      <c r="C12" s="1" t="s">
        <v>162</v>
      </c>
      <c r="D12" s="1">
        <v>2</v>
      </c>
      <c r="E12" s="1" t="s">
        <v>38</v>
      </c>
      <c r="F12" s="1">
        <v>98502</v>
      </c>
      <c r="G12" s="1" t="s">
        <v>19</v>
      </c>
      <c r="H12" s="1" t="s">
        <v>111</v>
      </c>
      <c r="I12" s="1" t="s">
        <v>21</v>
      </c>
      <c r="J12" s="1" t="s">
        <v>22</v>
      </c>
      <c r="K12" s="1" t="s">
        <v>96</v>
      </c>
      <c r="L12" s="1">
        <v>23115</v>
      </c>
      <c r="M12" s="1">
        <v>9579</v>
      </c>
      <c r="N12" s="1">
        <v>0</v>
      </c>
      <c r="O12" s="1">
        <v>0</v>
      </c>
      <c r="P12" s="1">
        <v>23115</v>
      </c>
      <c r="Q12" s="1"/>
      <c r="R12" s="1">
        <v>750</v>
      </c>
      <c r="S12" s="1">
        <v>1800</v>
      </c>
      <c r="T12" s="1">
        <f t="shared" si="2"/>
        <v>2550</v>
      </c>
      <c r="U12" s="47">
        <f t="shared" si="0"/>
        <v>0.11031797534068787</v>
      </c>
      <c r="V12" s="47">
        <f t="shared" si="1"/>
        <v>0.26620732853116191</v>
      </c>
      <c r="W12" s="2" t="s">
        <v>372</v>
      </c>
    </row>
    <row r="13" spans="1:23" x14ac:dyDescent="0.2">
      <c r="A13" s="1" t="s">
        <v>163</v>
      </c>
      <c r="B13" s="1" t="s">
        <v>164</v>
      </c>
      <c r="C13" s="1" t="s">
        <v>165</v>
      </c>
      <c r="D13" s="1">
        <v>2</v>
      </c>
      <c r="E13" s="1" t="s">
        <v>38</v>
      </c>
      <c r="F13" s="1">
        <v>98531</v>
      </c>
      <c r="G13" s="1" t="s">
        <v>19</v>
      </c>
      <c r="H13" s="1" t="s">
        <v>111</v>
      </c>
      <c r="I13" s="1" t="s">
        <v>21</v>
      </c>
      <c r="J13" s="1" t="s">
        <v>22</v>
      </c>
      <c r="K13" s="1" t="s">
        <v>123</v>
      </c>
      <c r="L13" s="1">
        <v>23115</v>
      </c>
      <c r="M13" s="1">
        <v>9579</v>
      </c>
      <c r="N13" s="1">
        <v>0</v>
      </c>
      <c r="O13" s="1">
        <v>1608</v>
      </c>
      <c r="P13" s="1">
        <v>21507</v>
      </c>
      <c r="Q13" s="6">
        <v>192</v>
      </c>
      <c r="R13" s="6"/>
      <c r="S13" s="1"/>
      <c r="T13" s="1">
        <f t="shared" si="2"/>
        <v>192</v>
      </c>
      <c r="U13" s="47">
        <f t="shared" si="0"/>
        <v>8.3062946138870858E-3</v>
      </c>
      <c r="V13" s="47">
        <f t="shared" si="1"/>
        <v>2.0043845912934545E-2</v>
      </c>
      <c r="W13" s="2"/>
    </row>
    <row r="14" spans="1:23" x14ac:dyDescent="0.2">
      <c r="A14" s="1" t="s">
        <v>177</v>
      </c>
      <c r="B14" s="1" t="s">
        <v>31</v>
      </c>
      <c r="C14" s="1" t="s">
        <v>178</v>
      </c>
      <c r="D14" s="6">
        <v>1</v>
      </c>
      <c r="E14" s="1" t="s">
        <v>38</v>
      </c>
      <c r="F14" s="1">
        <v>98102</v>
      </c>
      <c r="G14" s="1" t="s">
        <v>19</v>
      </c>
      <c r="H14" s="1" t="s">
        <v>111</v>
      </c>
      <c r="I14" s="1" t="s">
        <v>21</v>
      </c>
      <c r="J14" s="1" t="s">
        <v>22</v>
      </c>
      <c r="K14" s="1" t="s">
        <v>179</v>
      </c>
      <c r="L14" s="1">
        <v>23115</v>
      </c>
      <c r="M14" s="1">
        <v>9579</v>
      </c>
      <c r="N14" s="1">
        <v>0</v>
      </c>
      <c r="O14" s="1">
        <v>0</v>
      </c>
      <c r="P14" s="1">
        <v>23115</v>
      </c>
      <c r="Q14" s="1"/>
      <c r="R14" s="1">
        <v>750</v>
      </c>
      <c r="S14" s="1"/>
      <c r="T14" s="1">
        <f t="shared" si="2"/>
        <v>750</v>
      </c>
      <c r="U14" s="47">
        <f t="shared" si="0"/>
        <v>3.2446463335496431E-2</v>
      </c>
      <c r="V14" s="47">
        <f t="shared" si="1"/>
        <v>7.8296273097400559E-2</v>
      </c>
      <c r="W14" s="1"/>
    </row>
    <row r="15" spans="1:23" ht="63.75" x14ac:dyDescent="0.2">
      <c r="A15" s="70" t="s">
        <v>69</v>
      </c>
      <c r="B15" s="70" t="s">
        <v>70</v>
      </c>
      <c r="C15" s="70" t="s">
        <v>71</v>
      </c>
      <c r="D15" s="70">
        <v>1</v>
      </c>
      <c r="E15" s="70" t="s">
        <v>38</v>
      </c>
      <c r="F15" s="70">
        <v>98502</v>
      </c>
      <c r="G15" s="70" t="s">
        <v>19</v>
      </c>
      <c r="H15" s="70" t="s">
        <v>28</v>
      </c>
      <c r="I15" s="70" t="s">
        <v>21</v>
      </c>
      <c r="J15" s="70" t="s">
        <v>22</v>
      </c>
      <c r="K15" s="70" t="s">
        <v>68</v>
      </c>
      <c r="L15" s="70">
        <v>23115</v>
      </c>
      <c r="M15" s="70">
        <v>9579</v>
      </c>
      <c r="N15" s="70">
        <v>0</v>
      </c>
      <c r="O15" s="70">
        <v>279</v>
      </c>
      <c r="P15" s="70">
        <v>22836</v>
      </c>
      <c r="Q15" s="70">
        <v>1521</v>
      </c>
      <c r="R15" s="70">
        <v>1000</v>
      </c>
      <c r="S15" s="70"/>
      <c r="T15" s="70">
        <f t="shared" si="2"/>
        <v>2521</v>
      </c>
      <c r="U15" s="73">
        <f t="shared" si="0"/>
        <v>0.109063378758382</v>
      </c>
      <c r="V15" s="73">
        <f t="shared" si="1"/>
        <v>0.26317987263806242</v>
      </c>
      <c r="W15" s="71" t="s">
        <v>312</v>
      </c>
    </row>
    <row r="16" spans="1:23" x14ac:dyDescent="0.2">
      <c r="A16" s="6" t="s">
        <v>180</v>
      </c>
      <c r="B16" s="6"/>
      <c r="C16" s="6" t="s">
        <v>182</v>
      </c>
      <c r="D16" s="6">
        <v>2</v>
      </c>
      <c r="E16" s="1"/>
      <c r="F16" s="1"/>
      <c r="G16" s="1"/>
      <c r="H16" s="1" t="s">
        <v>111</v>
      </c>
      <c r="I16" s="1"/>
      <c r="J16" s="1"/>
      <c r="K16" s="1"/>
      <c r="L16" s="1">
        <v>23115</v>
      </c>
      <c r="M16" s="1">
        <v>9579</v>
      </c>
      <c r="N16" s="1"/>
      <c r="O16" s="1"/>
      <c r="P16" s="1"/>
      <c r="Q16" s="1"/>
      <c r="R16" s="1">
        <v>750</v>
      </c>
      <c r="S16" s="2"/>
      <c r="T16" s="1">
        <f t="shared" si="2"/>
        <v>750</v>
      </c>
      <c r="U16" s="47">
        <f t="shared" si="0"/>
        <v>3.2446463335496431E-2</v>
      </c>
      <c r="V16" s="47">
        <f t="shared" si="1"/>
        <v>7.8296273097400559E-2</v>
      </c>
      <c r="W16" s="2"/>
    </row>
    <row r="17" spans="1:23" ht="25.5" x14ac:dyDescent="0.2">
      <c r="A17" s="6" t="s">
        <v>183</v>
      </c>
      <c r="B17" s="6"/>
      <c r="C17" s="6" t="s">
        <v>184</v>
      </c>
      <c r="D17" s="6">
        <v>2</v>
      </c>
      <c r="E17" s="6"/>
      <c r="F17" s="6"/>
      <c r="G17" s="6"/>
      <c r="H17" s="6"/>
      <c r="I17" s="6"/>
      <c r="J17" s="6"/>
      <c r="K17" s="6"/>
      <c r="L17" s="6">
        <v>23115</v>
      </c>
      <c r="M17" s="6">
        <v>9579</v>
      </c>
      <c r="N17" s="6"/>
      <c r="O17" s="6"/>
      <c r="P17" s="6"/>
      <c r="Q17" s="6"/>
      <c r="R17" s="6">
        <v>500</v>
      </c>
      <c r="S17" s="7">
        <v>8493</v>
      </c>
      <c r="T17" s="6">
        <f t="shared" si="2"/>
        <v>8993</v>
      </c>
      <c r="U17" s="66">
        <f t="shared" si="0"/>
        <v>0.38905472636815919</v>
      </c>
      <c r="V17" s="66">
        <f t="shared" si="1"/>
        <v>0.93882451195323102</v>
      </c>
      <c r="W17" s="7" t="s">
        <v>371</v>
      </c>
    </row>
    <row r="18" spans="1:2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7"/>
      <c r="V18" s="47"/>
      <c r="W18" s="2"/>
    </row>
    <row r="19" spans="1:23" x14ac:dyDescent="0.2">
      <c r="A19" s="70" t="s">
        <v>197</v>
      </c>
      <c r="B19" s="70" t="s">
        <v>198</v>
      </c>
      <c r="C19" s="70" t="s">
        <v>199</v>
      </c>
      <c r="D19" s="70">
        <v>2</v>
      </c>
      <c r="E19" s="70" t="s">
        <v>38</v>
      </c>
      <c r="F19" s="70"/>
      <c r="G19" s="70" t="s">
        <v>19</v>
      </c>
      <c r="H19" s="70" t="s">
        <v>28</v>
      </c>
      <c r="I19" s="70"/>
      <c r="J19" s="70"/>
      <c r="K19" s="70" t="s">
        <v>200</v>
      </c>
      <c r="L19" s="70">
        <v>23115</v>
      </c>
      <c r="M19" s="70">
        <v>9579</v>
      </c>
      <c r="N19" s="70">
        <v>0</v>
      </c>
      <c r="O19" s="70">
        <v>6905</v>
      </c>
      <c r="P19" s="70">
        <v>16210</v>
      </c>
      <c r="Q19" s="70"/>
      <c r="R19" s="70">
        <v>1000</v>
      </c>
      <c r="S19" s="70"/>
      <c r="T19" s="70">
        <f t="shared" si="2"/>
        <v>1000</v>
      </c>
      <c r="U19" s="73">
        <f t="shared" si="0"/>
        <v>4.3261951113995244E-2</v>
      </c>
      <c r="V19" s="73">
        <f t="shared" si="1"/>
        <v>0.10439503079653409</v>
      </c>
      <c r="W19" s="70"/>
    </row>
    <row r="20" spans="1:23" x14ac:dyDescent="0.2">
      <c r="A20" s="70" t="s">
        <v>84</v>
      </c>
      <c r="B20" s="70" t="s">
        <v>85</v>
      </c>
      <c r="C20" s="70" t="s">
        <v>86</v>
      </c>
      <c r="D20" s="70">
        <v>2</v>
      </c>
      <c r="E20" s="70" t="s">
        <v>87</v>
      </c>
      <c r="F20" s="70">
        <v>15218</v>
      </c>
      <c r="G20" s="70" t="s">
        <v>19</v>
      </c>
      <c r="H20" s="70" t="s">
        <v>28</v>
      </c>
      <c r="I20" s="70" t="s">
        <v>21</v>
      </c>
      <c r="J20" s="70" t="s">
        <v>22</v>
      </c>
      <c r="K20" s="70" t="s">
        <v>88</v>
      </c>
      <c r="L20" s="70">
        <v>33666</v>
      </c>
      <c r="M20" s="70">
        <v>22137</v>
      </c>
      <c r="N20" s="70">
        <v>0</v>
      </c>
      <c r="O20" s="70">
        <v>314</v>
      </c>
      <c r="P20" s="70">
        <v>33352</v>
      </c>
      <c r="Q20" s="70">
        <f>5820-O20</f>
        <v>5506</v>
      </c>
      <c r="R20" s="70">
        <v>750</v>
      </c>
      <c r="S20" s="71"/>
      <c r="T20" s="70">
        <f t="shared" si="2"/>
        <v>6256</v>
      </c>
      <c r="U20" s="73">
        <f t="shared" si="0"/>
        <v>0.18582546189033447</v>
      </c>
      <c r="V20" s="73">
        <f t="shared" si="1"/>
        <v>0.28260378551745946</v>
      </c>
      <c r="W20" s="71"/>
    </row>
    <row r="21" spans="1:23" ht="25.5" x14ac:dyDescent="0.2">
      <c r="A21" s="1" t="s">
        <v>205</v>
      </c>
      <c r="B21" s="1" t="s">
        <v>25</v>
      </c>
      <c r="C21" s="1" t="s">
        <v>206</v>
      </c>
      <c r="D21" s="1">
        <v>2</v>
      </c>
      <c r="E21" s="1" t="s">
        <v>38</v>
      </c>
      <c r="F21" s="1">
        <v>98501</v>
      </c>
      <c r="G21" s="1" t="s">
        <v>19</v>
      </c>
      <c r="H21" s="1" t="s">
        <v>111</v>
      </c>
      <c r="I21" s="1" t="s">
        <v>21</v>
      </c>
      <c r="J21" s="1" t="s">
        <v>22</v>
      </c>
      <c r="K21" s="1" t="s">
        <v>207</v>
      </c>
      <c r="L21" s="1">
        <v>23115</v>
      </c>
      <c r="M21" s="1">
        <v>9579</v>
      </c>
      <c r="N21" s="1">
        <v>0</v>
      </c>
      <c r="O21" s="1">
        <v>8026</v>
      </c>
      <c r="P21" s="1">
        <v>15089</v>
      </c>
      <c r="Q21" s="1"/>
      <c r="R21" s="1"/>
      <c r="S21" s="1">
        <v>1000</v>
      </c>
      <c r="T21" s="1">
        <f t="shared" si="2"/>
        <v>1000</v>
      </c>
      <c r="U21" s="47">
        <f t="shared" si="0"/>
        <v>4.3261951113995244E-2</v>
      </c>
      <c r="V21" s="47">
        <f t="shared" si="1"/>
        <v>0.10439503079653409</v>
      </c>
      <c r="W21" s="2" t="s">
        <v>369</v>
      </c>
    </row>
    <row r="22" spans="1:23" ht="38.25" x14ac:dyDescent="0.2">
      <c r="A22" s="1" t="s">
        <v>120</v>
      </c>
      <c r="B22" s="1" t="s">
        <v>30</v>
      </c>
      <c r="C22" s="1" t="s">
        <v>210</v>
      </c>
      <c r="D22" s="6">
        <v>2</v>
      </c>
      <c r="E22" s="1" t="s">
        <v>38</v>
      </c>
      <c r="F22" s="1">
        <v>98502</v>
      </c>
      <c r="G22" s="1" t="s">
        <v>19</v>
      </c>
      <c r="H22" s="1" t="s">
        <v>111</v>
      </c>
      <c r="I22" s="1" t="s">
        <v>21</v>
      </c>
      <c r="J22" s="1" t="s">
        <v>22</v>
      </c>
      <c r="K22" s="1" t="s">
        <v>79</v>
      </c>
      <c r="L22" s="1">
        <v>23115</v>
      </c>
      <c r="M22" s="1">
        <v>9579</v>
      </c>
      <c r="N22" s="1">
        <v>0</v>
      </c>
      <c r="O22" s="1">
        <v>6570</v>
      </c>
      <c r="P22" s="1">
        <v>16545</v>
      </c>
      <c r="Q22" s="1"/>
      <c r="R22" s="1">
        <v>250</v>
      </c>
      <c r="S22" s="1">
        <v>3193</v>
      </c>
      <c r="T22" s="1">
        <f t="shared" si="2"/>
        <v>3443</v>
      </c>
      <c r="U22" s="47">
        <f t="shared" si="0"/>
        <v>0.14895089768548561</v>
      </c>
      <c r="V22" s="47">
        <f t="shared" si="1"/>
        <v>0.35943209103246687</v>
      </c>
      <c r="W22" s="2" t="s">
        <v>367</v>
      </c>
    </row>
    <row r="23" spans="1:23" x14ac:dyDescent="0.2">
      <c r="A23" s="70" t="s">
        <v>89</v>
      </c>
      <c r="B23" s="70" t="s">
        <v>90</v>
      </c>
      <c r="C23" s="70" t="s">
        <v>91</v>
      </c>
      <c r="D23" s="70">
        <v>1</v>
      </c>
      <c r="E23" s="70" t="s">
        <v>38</v>
      </c>
      <c r="F23" s="70">
        <v>98501</v>
      </c>
      <c r="G23" s="70" t="s">
        <v>19</v>
      </c>
      <c r="H23" s="70" t="s">
        <v>28</v>
      </c>
      <c r="I23" s="70" t="s">
        <v>21</v>
      </c>
      <c r="J23" s="70" t="s">
        <v>22</v>
      </c>
      <c r="K23" s="70" t="s">
        <v>92</v>
      </c>
      <c r="L23" s="70">
        <v>33666</v>
      </c>
      <c r="M23" s="70">
        <v>22137</v>
      </c>
      <c r="N23" s="70">
        <v>0</v>
      </c>
      <c r="O23" s="70">
        <v>3999</v>
      </c>
      <c r="P23" s="70">
        <v>29667</v>
      </c>
      <c r="Q23" s="70">
        <v>1821</v>
      </c>
      <c r="R23" s="70">
        <v>1000</v>
      </c>
      <c r="S23" s="71"/>
      <c r="T23" s="70">
        <f t="shared" si="2"/>
        <v>2821</v>
      </c>
      <c r="U23" s="73">
        <f t="shared" si="0"/>
        <v>8.3793738489871081E-2</v>
      </c>
      <c r="V23" s="73">
        <f t="shared" si="1"/>
        <v>0.12743370827122014</v>
      </c>
      <c r="W23" s="71"/>
    </row>
    <row r="24" spans="1:23" ht="25.5" x14ac:dyDescent="0.2">
      <c r="A24" s="1" t="s">
        <v>218</v>
      </c>
      <c r="B24" s="1" t="s">
        <v>76</v>
      </c>
      <c r="C24" s="1" t="s">
        <v>219</v>
      </c>
      <c r="D24" s="1">
        <v>1</v>
      </c>
      <c r="E24" s="1" t="s">
        <v>38</v>
      </c>
      <c r="F24" s="1">
        <v>98402</v>
      </c>
      <c r="G24" s="1" t="s">
        <v>19</v>
      </c>
      <c r="H24" s="1" t="s">
        <v>111</v>
      </c>
      <c r="I24" s="1" t="s">
        <v>21</v>
      </c>
      <c r="J24" s="1" t="s">
        <v>22</v>
      </c>
      <c r="K24" s="1" t="s">
        <v>131</v>
      </c>
      <c r="L24" s="1">
        <v>23115</v>
      </c>
      <c r="M24" s="1">
        <v>9579</v>
      </c>
      <c r="N24" s="1">
        <v>0</v>
      </c>
      <c r="O24" s="1">
        <v>0</v>
      </c>
      <c r="P24" s="1">
        <v>23115</v>
      </c>
      <c r="Q24" s="1"/>
      <c r="R24" s="1"/>
      <c r="S24" s="1">
        <v>1700</v>
      </c>
      <c r="T24" s="1">
        <f t="shared" si="2"/>
        <v>1700</v>
      </c>
      <c r="U24" s="47">
        <f t="shared" si="0"/>
        <v>7.3545316893791915E-2</v>
      </c>
      <c r="V24" s="47">
        <f t="shared" si="1"/>
        <v>0.17747155235410794</v>
      </c>
      <c r="W24" s="2" t="s">
        <v>364</v>
      </c>
    </row>
    <row r="25" spans="1:23" ht="25.5" x14ac:dyDescent="0.2">
      <c r="A25" s="1" t="s">
        <v>220</v>
      </c>
      <c r="B25" s="1" t="s">
        <v>31</v>
      </c>
      <c r="C25" s="1" t="s">
        <v>221</v>
      </c>
      <c r="D25" s="6">
        <v>1</v>
      </c>
      <c r="E25" s="1" t="s">
        <v>38</v>
      </c>
      <c r="F25" s="1">
        <v>98512</v>
      </c>
      <c r="G25" s="1" t="s">
        <v>19</v>
      </c>
      <c r="H25" s="1" t="s">
        <v>111</v>
      </c>
      <c r="I25" s="1" t="s">
        <v>21</v>
      </c>
      <c r="J25" s="1" t="s">
        <v>22</v>
      </c>
      <c r="K25" s="1" t="s">
        <v>222</v>
      </c>
      <c r="L25" s="1">
        <v>23115</v>
      </c>
      <c r="M25" s="1">
        <v>9579</v>
      </c>
      <c r="N25" s="1">
        <v>0</v>
      </c>
      <c r="O25" s="1">
        <v>2273</v>
      </c>
      <c r="P25" s="1">
        <v>20842</v>
      </c>
      <c r="Q25" s="1"/>
      <c r="R25" s="1"/>
      <c r="S25" s="1">
        <v>3000</v>
      </c>
      <c r="T25" s="1">
        <f t="shared" si="2"/>
        <v>3000</v>
      </c>
      <c r="U25" s="47">
        <f t="shared" si="0"/>
        <v>0.12978585334198572</v>
      </c>
      <c r="V25" s="47">
        <f t="shared" si="1"/>
        <v>0.31318509238960224</v>
      </c>
      <c r="W25" s="2" t="s">
        <v>364</v>
      </c>
    </row>
    <row r="26" spans="1:23" x14ac:dyDescent="0.2">
      <c r="A26" s="1" t="s">
        <v>226</v>
      </c>
      <c r="B26" s="1" t="s">
        <v>227</v>
      </c>
      <c r="C26" s="1" t="s">
        <v>228</v>
      </c>
      <c r="D26" s="1">
        <v>1</v>
      </c>
      <c r="E26" s="1" t="s">
        <v>38</v>
      </c>
      <c r="F26" s="1">
        <v>98502</v>
      </c>
      <c r="G26" s="1" t="s">
        <v>19</v>
      </c>
      <c r="H26" s="1" t="s">
        <v>111</v>
      </c>
      <c r="I26" s="1" t="s">
        <v>21</v>
      </c>
      <c r="J26" s="1" t="s">
        <v>22</v>
      </c>
      <c r="K26" s="1" t="s">
        <v>65</v>
      </c>
      <c r="L26" s="1">
        <v>23115</v>
      </c>
      <c r="M26" s="1">
        <v>9579</v>
      </c>
      <c r="N26" s="1">
        <v>0</v>
      </c>
      <c r="O26" s="1">
        <v>9576</v>
      </c>
      <c r="P26" s="1">
        <v>13539</v>
      </c>
      <c r="Q26" s="1"/>
      <c r="R26" s="1"/>
      <c r="S26" s="1">
        <v>500</v>
      </c>
      <c r="T26" s="1">
        <f t="shared" si="2"/>
        <v>500</v>
      </c>
      <c r="U26" s="47">
        <f t="shared" si="0"/>
        <v>2.1630975556997622E-2</v>
      </c>
      <c r="V26" s="47">
        <f t="shared" si="1"/>
        <v>5.2197515398267044E-2</v>
      </c>
      <c r="W26" s="2" t="s">
        <v>368</v>
      </c>
    </row>
    <row r="27" spans="1:23" ht="25.5" x14ac:dyDescent="0.2">
      <c r="A27" s="1" t="s">
        <v>229</v>
      </c>
      <c r="B27" s="1" t="s">
        <v>21</v>
      </c>
      <c r="C27" s="1" t="s">
        <v>230</v>
      </c>
      <c r="D27" s="6">
        <v>1</v>
      </c>
      <c r="E27" s="1" t="s">
        <v>38</v>
      </c>
      <c r="F27" s="1">
        <v>98499</v>
      </c>
      <c r="G27" s="1" t="s">
        <v>19</v>
      </c>
      <c r="H27" s="1" t="s">
        <v>111</v>
      </c>
      <c r="I27" s="1" t="s">
        <v>21</v>
      </c>
      <c r="J27" s="1" t="s">
        <v>22</v>
      </c>
      <c r="K27" s="1" t="s">
        <v>83</v>
      </c>
      <c r="L27" s="1">
        <v>23115</v>
      </c>
      <c r="M27" s="1">
        <v>9579</v>
      </c>
      <c r="N27" s="1">
        <v>0</v>
      </c>
      <c r="O27" s="1">
        <v>0</v>
      </c>
      <c r="P27" s="1">
        <v>23115</v>
      </c>
      <c r="Q27" s="1"/>
      <c r="R27" s="1"/>
      <c r="S27" s="1">
        <v>1700</v>
      </c>
      <c r="T27" s="1">
        <f t="shared" si="2"/>
        <v>1700</v>
      </c>
      <c r="U27" s="47">
        <f t="shared" si="0"/>
        <v>7.3545316893791915E-2</v>
      </c>
      <c r="V27" s="47">
        <f t="shared" si="1"/>
        <v>0.17747155235410794</v>
      </c>
      <c r="W27" s="2" t="s">
        <v>364</v>
      </c>
    </row>
    <row r="28" spans="1:23" x14ac:dyDescent="0.2">
      <c r="A28" s="1" t="s">
        <v>231</v>
      </c>
      <c r="B28" s="1" t="s">
        <v>232</v>
      </c>
      <c r="C28" s="1" t="s">
        <v>233</v>
      </c>
      <c r="D28" s="6">
        <v>1</v>
      </c>
      <c r="E28" s="1" t="s">
        <v>38</v>
      </c>
      <c r="F28" s="1">
        <v>98502</v>
      </c>
      <c r="G28" s="1" t="s">
        <v>19</v>
      </c>
      <c r="H28" s="1" t="s">
        <v>111</v>
      </c>
      <c r="I28" s="1" t="s">
        <v>21</v>
      </c>
      <c r="J28" s="1" t="s">
        <v>22</v>
      </c>
      <c r="K28" s="1" t="s">
        <v>234</v>
      </c>
      <c r="L28" s="1">
        <v>23115</v>
      </c>
      <c r="M28" s="1">
        <v>9579</v>
      </c>
      <c r="N28" s="1">
        <v>0</v>
      </c>
      <c r="O28" s="1"/>
      <c r="P28" s="1">
        <v>23115</v>
      </c>
      <c r="Q28" s="1"/>
      <c r="R28" s="1">
        <v>1000</v>
      </c>
      <c r="S28" s="6">
        <v>8493</v>
      </c>
      <c r="T28" s="1">
        <f t="shared" si="2"/>
        <v>9493</v>
      </c>
      <c r="U28" s="47">
        <f t="shared" si="0"/>
        <v>0.4106857019251568</v>
      </c>
      <c r="V28" s="47">
        <f t="shared" si="1"/>
        <v>0.99102202735149802</v>
      </c>
      <c r="W28" s="7" t="s">
        <v>394</v>
      </c>
    </row>
    <row r="29" spans="1:23" x14ac:dyDescent="0.2">
      <c r="A29" s="6" t="s">
        <v>235</v>
      </c>
      <c r="B29" s="6" t="s">
        <v>70</v>
      </c>
      <c r="C29" s="6" t="s">
        <v>236</v>
      </c>
      <c r="D29" s="6">
        <v>1</v>
      </c>
      <c r="E29" s="6" t="s">
        <v>38</v>
      </c>
      <c r="F29" s="6">
        <v>98506</v>
      </c>
      <c r="G29" s="6" t="s">
        <v>19</v>
      </c>
      <c r="H29" s="6" t="s">
        <v>111</v>
      </c>
      <c r="I29" s="6" t="s">
        <v>21</v>
      </c>
      <c r="J29" s="6" t="s">
        <v>22</v>
      </c>
      <c r="K29" s="6" t="s">
        <v>237</v>
      </c>
      <c r="L29" s="6">
        <v>23115</v>
      </c>
      <c r="M29" s="6">
        <v>9579</v>
      </c>
      <c r="N29" s="6">
        <v>0</v>
      </c>
      <c r="O29" s="6">
        <v>656</v>
      </c>
      <c r="P29" s="6">
        <v>22459</v>
      </c>
      <c r="Q29" s="6">
        <v>1144</v>
      </c>
      <c r="R29" s="6"/>
      <c r="S29" s="1"/>
      <c r="T29" s="1">
        <f t="shared" si="2"/>
        <v>1144</v>
      </c>
      <c r="U29" s="47">
        <f t="shared" si="0"/>
        <v>4.9491672074410555E-2</v>
      </c>
      <c r="V29" s="47">
        <f t="shared" si="1"/>
        <v>0.119427915231235</v>
      </c>
      <c r="W29" s="2"/>
    </row>
    <row r="30" spans="1:23" x14ac:dyDescent="0.2">
      <c r="A30" s="6" t="s">
        <v>240</v>
      </c>
      <c r="B30" s="6" t="s">
        <v>136</v>
      </c>
      <c r="C30" s="6" t="s">
        <v>241</v>
      </c>
      <c r="D30" s="6"/>
      <c r="E30" s="6" t="s">
        <v>38</v>
      </c>
      <c r="F30" s="6">
        <v>98502</v>
      </c>
      <c r="G30" s="6" t="s">
        <v>19</v>
      </c>
      <c r="H30" s="6" t="s">
        <v>111</v>
      </c>
      <c r="I30" s="6" t="s">
        <v>21</v>
      </c>
      <c r="J30" s="6" t="s">
        <v>22</v>
      </c>
      <c r="K30" s="6" t="s">
        <v>96</v>
      </c>
      <c r="L30" s="6">
        <v>23115</v>
      </c>
      <c r="M30" s="6">
        <v>9579</v>
      </c>
      <c r="N30" s="6">
        <v>0</v>
      </c>
      <c r="O30" s="6">
        <v>6577</v>
      </c>
      <c r="P30" s="6">
        <v>16538</v>
      </c>
      <c r="Q30" s="6"/>
      <c r="R30" s="6">
        <v>750</v>
      </c>
      <c r="S30" s="1"/>
      <c r="T30" s="1">
        <f t="shared" si="2"/>
        <v>750</v>
      </c>
      <c r="U30" s="47">
        <f t="shared" si="0"/>
        <v>3.2446463335496431E-2</v>
      </c>
      <c r="V30" s="47">
        <f t="shared" si="1"/>
        <v>7.8296273097400559E-2</v>
      </c>
      <c r="W30" s="1"/>
    </row>
    <row r="31" spans="1:23" ht="38.25" x14ac:dyDescent="0.2">
      <c r="A31" s="6" t="s">
        <v>244</v>
      </c>
      <c r="B31" s="6" t="s">
        <v>245</v>
      </c>
      <c r="C31" s="6" t="s">
        <v>243</v>
      </c>
      <c r="D31" s="6">
        <v>1</v>
      </c>
      <c r="E31" s="6" t="s">
        <v>38</v>
      </c>
      <c r="F31" s="6">
        <v>98501</v>
      </c>
      <c r="G31" s="6" t="s">
        <v>19</v>
      </c>
      <c r="H31" s="6" t="s">
        <v>111</v>
      </c>
      <c r="I31" s="6" t="s">
        <v>21</v>
      </c>
      <c r="J31" s="6" t="s">
        <v>22</v>
      </c>
      <c r="K31" s="6" t="s">
        <v>246</v>
      </c>
      <c r="L31" s="6">
        <v>23115</v>
      </c>
      <c r="M31" s="6">
        <v>9579</v>
      </c>
      <c r="N31" s="6">
        <v>0</v>
      </c>
      <c r="O31" s="6">
        <v>1169</v>
      </c>
      <c r="P31" s="6">
        <v>21946</v>
      </c>
      <c r="Q31" s="6"/>
      <c r="R31" s="6">
        <v>500</v>
      </c>
      <c r="S31" s="1">
        <v>3193</v>
      </c>
      <c r="T31" s="1">
        <f t="shared" si="2"/>
        <v>3693</v>
      </c>
      <c r="U31" s="47">
        <f t="shared" si="0"/>
        <v>0.15976638546398442</v>
      </c>
      <c r="V31" s="47">
        <f t="shared" si="1"/>
        <v>0.38553084873160037</v>
      </c>
      <c r="W31" s="2" t="s">
        <v>367</v>
      </c>
    </row>
    <row r="32" spans="1:23" x14ac:dyDescent="0.2">
      <c r="U32" s="49"/>
      <c r="V32" s="49"/>
      <c r="W32" s="3"/>
    </row>
    <row r="33" spans="1:23" x14ac:dyDescent="0.2">
      <c r="U33" s="49"/>
      <c r="V33" s="49"/>
      <c r="W33" s="3"/>
    </row>
    <row r="34" spans="1:23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>
        <f>SUM(R3:R31)</f>
        <v>9500</v>
      </c>
      <c r="S34" s="36"/>
      <c r="T34" s="36"/>
      <c r="U34" s="48"/>
      <c r="V34" s="48"/>
      <c r="W34" s="44"/>
    </row>
    <row r="35" spans="1:23" x14ac:dyDescent="0.2">
      <c r="U35" s="49"/>
      <c r="V35" s="49"/>
      <c r="W35" s="3"/>
    </row>
    <row r="36" spans="1:23" x14ac:dyDescent="0.2">
      <c r="U36" s="49"/>
      <c r="V36" s="49"/>
      <c r="W36" s="3"/>
    </row>
    <row r="37" spans="1:23" ht="25.5" x14ac:dyDescent="0.2">
      <c r="P37" s="1" t="s">
        <v>396</v>
      </c>
      <c r="Q37" s="1">
        <f>SUM(Q2:Q31)</f>
        <v>41343</v>
      </c>
      <c r="S37" s="2" t="s">
        <v>376</v>
      </c>
      <c r="T37" s="1">
        <f>SUM(T2:T31)</f>
        <v>93615</v>
      </c>
      <c r="U37" s="49"/>
      <c r="V37" s="49"/>
      <c r="W37" s="3"/>
    </row>
    <row r="38" spans="1:23" x14ac:dyDescent="0.2">
      <c r="P38" s="1" t="s">
        <v>382</v>
      </c>
      <c r="Q38" s="1">
        <v>9500</v>
      </c>
      <c r="U38" s="49"/>
      <c r="V38" s="49"/>
      <c r="W38" s="3"/>
    </row>
    <row r="39" spans="1:23" x14ac:dyDescent="0.2">
      <c r="P39" s="1" t="s">
        <v>364</v>
      </c>
      <c r="Q39" s="1">
        <f>SUM(S8,S9,S22,S24,S25,S27,S31)</f>
        <v>16186</v>
      </c>
      <c r="U39" s="49"/>
      <c r="V39" s="49"/>
      <c r="W39" s="3"/>
    </row>
    <row r="40" spans="1:23" x14ac:dyDescent="0.2">
      <c r="P40" s="1"/>
      <c r="Q40" s="1"/>
      <c r="U40" s="49"/>
      <c r="V40" s="49"/>
      <c r="W40" s="3"/>
    </row>
    <row r="41" spans="1:23" x14ac:dyDescent="0.2">
      <c r="P41" s="1" t="s">
        <v>313</v>
      </c>
      <c r="Q41" s="1">
        <f>SUM(Q37:Q39)</f>
        <v>67029</v>
      </c>
      <c r="U41" s="49"/>
      <c r="V41" s="49"/>
      <c r="W41" s="3"/>
    </row>
    <row r="42" spans="1:23" x14ac:dyDescent="0.2">
      <c r="P42" s="1" t="s">
        <v>397</v>
      </c>
      <c r="Q42" s="1">
        <v>65681</v>
      </c>
      <c r="U42" s="49"/>
      <c r="V42" s="49"/>
      <c r="W42" s="3"/>
    </row>
    <row r="43" spans="1:23" x14ac:dyDescent="0.2">
      <c r="P43" s="13" t="s">
        <v>395</v>
      </c>
      <c r="Q43" s="13">
        <f>Q42-Q41</f>
        <v>-1348</v>
      </c>
      <c r="U43" s="49"/>
      <c r="V43" s="49"/>
      <c r="W43" s="3"/>
    </row>
    <row r="44" spans="1:23" x14ac:dyDescent="0.2">
      <c r="U44" s="49"/>
      <c r="V44" s="49"/>
      <c r="W44" s="3"/>
    </row>
  </sheetData>
  <pageMargins left="0.7" right="0.7" top="0.75" bottom="0.75" header="0.3" footer="0.3"/>
  <pageSetup scale="7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15" sqref="D15"/>
    </sheetView>
  </sheetViews>
  <sheetFormatPr defaultRowHeight="15" customHeight="1" x14ac:dyDescent="0.2"/>
  <cols>
    <col min="1" max="1" width="23.5703125" customWidth="1"/>
    <col min="2" max="2" width="16.7109375" customWidth="1"/>
    <col min="3" max="3" width="18.42578125" customWidth="1"/>
    <col min="4" max="4" width="17" customWidth="1"/>
    <col min="5" max="5" width="40.5703125" customWidth="1"/>
  </cols>
  <sheetData>
    <row r="1" spans="1:5" ht="15" customHeight="1" x14ac:dyDescent="0.2">
      <c r="A1">
        <f>22173*0.05</f>
        <v>1108.6500000000001</v>
      </c>
    </row>
    <row r="2" spans="1:5" ht="15" customHeight="1" x14ac:dyDescent="0.2">
      <c r="A2">
        <f>A1+22173</f>
        <v>23281.65</v>
      </c>
      <c r="B2" t="s">
        <v>271</v>
      </c>
    </row>
    <row r="3" spans="1:5" ht="15" customHeight="1" x14ac:dyDescent="0.2">
      <c r="A3">
        <f>A2*0.25</f>
        <v>5820.4125000000004</v>
      </c>
      <c r="B3" t="s">
        <v>316</v>
      </c>
    </row>
    <row r="6" spans="1:5" ht="14.25" customHeight="1" x14ac:dyDescent="0.2"/>
    <row r="7" spans="1:5" ht="15" customHeight="1" x14ac:dyDescent="0.2">
      <c r="A7" s="5" t="s">
        <v>317</v>
      </c>
      <c r="B7" s="5" t="s">
        <v>322</v>
      </c>
      <c r="C7" s="5" t="s">
        <v>318</v>
      </c>
      <c r="D7" s="5" t="s">
        <v>321</v>
      </c>
      <c r="E7" s="5" t="s">
        <v>304</v>
      </c>
    </row>
    <row r="8" spans="1:5" ht="15" customHeight="1" x14ac:dyDescent="0.2">
      <c r="A8" s="1" t="s">
        <v>319</v>
      </c>
      <c r="B8" s="22">
        <v>68267</v>
      </c>
      <c r="C8" s="23">
        <v>0.44</v>
      </c>
      <c r="D8" s="22">
        <f>B8*0.44</f>
        <v>30037.48</v>
      </c>
      <c r="E8" s="1" t="s">
        <v>379</v>
      </c>
    </row>
    <row r="9" spans="1:5" ht="15" customHeight="1" x14ac:dyDescent="0.2">
      <c r="A9" s="1" t="s">
        <v>320</v>
      </c>
      <c r="B9" s="22">
        <v>3208</v>
      </c>
      <c r="C9" s="23">
        <v>0.69</v>
      </c>
      <c r="D9" s="24">
        <f>B9*0.69</f>
        <v>2213.52</v>
      </c>
      <c r="E9" s="1" t="s">
        <v>329</v>
      </c>
    </row>
    <row r="10" spans="1:5" ht="31.5" customHeight="1" x14ac:dyDescent="0.2">
      <c r="A10" s="1" t="s">
        <v>378</v>
      </c>
      <c r="B10" s="22">
        <v>14500</v>
      </c>
      <c r="C10" s="23">
        <v>0.69</v>
      </c>
      <c r="D10" s="24">
        <f>B10*0.69</f>
        <v>10005</v>
      </c>
      <c r="E10" s="2" t="s">
        <v>377</v>
      </c>
    </row>
    <row r="11" spans="1:5" ht="15" customHeight="1" x14ac:dyDescent="0.2">
      <c r="A11" s="1" t="s">
        <v>354</v>
      </c>
      <c r="B11" s="22">
        <v>2250</v>
      </c>
      <c r="C11" s="23">
        <v>0.44</v>
      </c>
      <c r="D11" s="24">
        <f>B11*0.44</f>
        <v>990</v>
      </c>
      <c r="E11" s="1" t="s">
        <v>355</v>
      </c>
    </row>
    <row r="12" spans="1:5" ht="15" customHeight="1" x14ac:dyDescent="0.2">
      <c r="A12" s="1" t="s">
        <v>356</v>
      </c>
      <c r="B12" s="22">
        <v>2750</v>
      </c>
      <c r="C12" s="23">
        <v>0.69</v>
      </c>
      <c r="D12" s="24">
        <f>B12*0.69</f>
        <v>1897.4999999999998</v>
      </c>
      <c r="E12" s="1" t="s">
        <v>374</v>
      </c>
    </row>
    <row r="13" spans="1:5" ht="15" customHeight="1" x14ac:dyDescent="0.2">
      <c r="A13" s="1" t="s">
        <v>323</v>
      </c>
      <c r="B13" s="22">
        <v>19281</v>
      </c>
      <c r="C13" s="23">
        <v>1</v>
      </c>
      <c r="D13" s="22">
        <v>19281</v>
      </c>
      <c r="E13" s="1" t="s">
        <v>328</v>
      </c>
    </row>
    <row r="14" spans="1:5" ht="44.25" customHeight="1" x14ac:dyDescent="0.2">
      <c r="A14" s="1" t="s">
        <v>324</v>
      </c>
      <c r="B14" s="22">
        <v>1336</v>
      </c>
      <c r="C14" s="23">
        <v>1</v>
      </c>
      <c r="D14" s="22">
        <v>1175</v>
      </c>
      <c r="E14" s="2" t="s">
        <v>333</v>
      </c>
    </row>
    <row r="15" spans="1:5" ht="15" customHeight="1" x14ac:dyDescent="0.2">
      <c r="A15" s="1" t="s">
        <v>325</v>
      </c>
      <c r="B15" s="22">
        <v>6386</v>
      </c>
      <c r="C15" s="23">
        <v>1</v>
      </c>
      <c r="D15" s="22">
        <v>6386</v>
      </c>
      <c r="E15" s="1" t="s">
        <v>326</v>
      </c>
    </row>
    <row r="16" spans="1:5" ht="29.25" customHeight="1" x14ac:dyDescent="0.2">
      <c r="A16" s="1" t="s">
        <v>375</v>
      </c>
      <c r="B16" s="22">
        <v>6000</v>
      </c>
      <c r="C16" s="23">
        <v>1</v>
      </c>
      <c r="D16" s="22">
        <v>6000</v>
      </c>
      <c r="E16" s="2" t="s">
        <v>381</v>
      </c>
    </row>
    <row r="17" spans="1:5" ht="15" customHeight="1" x14ac:dyDescent="0.2">
      <c r="A17" s="1" t="s">
        <v>327</v>
      </c>
      <c r="B17" s="42">
        <f>SUM(B8:B16)</f>
        <v>123978</v>
      </c>
      <c r="C17" s="1"/>
      <c r="D17" s="42">
        <f>SUM(D8:D16)</f>
        <v>77985.5</v>
      </c>
      <c r="E17" s="1"/>
    </row>
    <row r="18" spans="1:5" ht="15" customHeight="1" x14ac:dyDescent="0.2">
      <c r="A18" s="1"/>
      <c r="B18" s="1"/>
      <c r="C18" s="1"/>
      <c r="D18" s="1"/>
      <c r="E18" s="1"/>
    </row>
    <row r="19" spans="1:5" ht="15" customHeight="1" x14ac:dyDescent="0.2">
      <c r="A19" s="1"/>
      <c r="B19" s="1"/>
      <c r="C19" s="1"/>
      <c r="D19" s="1"/>
      <c r="E19" s="1"/>
    </row>
    <row r="20" spans="1:5" ht="15" customHeight="1" x14ac:dyDescent="0.2">
      <c r="A20" s="25" t="s">
        <v>330</v>
      </c>
      <c r="B20" s="1"/>
      <c r="C20" s="22">
        <v>65681</v>
      </c>
      <c r="D20" s="1"/>
      <c r="E20" s="1"/>
    </row>
    <row r="24" spans="1:5" ht="15" customHeight="1" x14ac:dyDescent="0.2">
      <c r="B24" s="43">
        <f>SUM(B8,B9,B13,B14,)</f>
        <v>92092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"/>
  <sheetViews>
    <sheetView workbookViewId="0">
      <selection activeCell="A70" sqref="A70:XFD70"/>
    </sheetView>
  </sheetViews>
  <sheetFormatPr defaultRowHeight="12.75" x14ac:dyDescent="0.2"/>
  <cols>
    <col min="1" max="1" width="14.5703125" style="6" customWidth="1"/>
    <col min="2" max="2" width="15.140625" style="6" customWidth="1"/>
    <col min="3" max="3" width="14.5703125" style="6" customWidth="1"/>
    <col min="4" max="6" width="9.140625" style="1"/>
    <col min="7" max="7" width="23.7109375" style="1" customWidth="1"/>
    <col min="8" max="9" width="9.140625" style="1"/>
    <col min="10" max="10" width="15.7109375" style="1" customWidth="1"/>
    <col min="11" max="11" width="15.140625" style="1" customWidth="1"/>
    <col min="12" max="12" width="9.140625" style="1"/>
    <col min="13" max="13" width="10.85546875" style="1" customWidth="1"/>
    <col min="14" max="14" width="19.28515625" style="1" customWidth="1"/>
    <col min="15" max="15" width="15.7109375" customWidth="1"/>
  </cols>
  <sheetData>
    <row r="1" spans="1:26" ht="25.5" customHeight="1" x14ac:dyDescent="0.2">
      <c r="A1" s="7" t="s">
        <v>0</v>
      </c>
      <c r="B1" s="7" t="s">
        <v>1</v>
      </c>
      <c r="C1" s="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26" s="3" customFormat="1" x14ac:dyDescent="0.2">
      <c r="A2" s="6" t="s">
        <v>15</v>
      </c>
      <c r="B2" s="6" t="s">
        <v>16</v>
      </c>
      <c r="C2" s="6" t="s">
        <v>17</v>
      </c>
      <c r="D2" s="1" t="s">
        <v>18</v>
      </c>
      <c r="E2" s="1">
        <v>95570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>
        <v>23115</v>
      </c>
      <c r="L2" s="1">
        <v>0</v>
      </c>
      <c r="M2" s="1">
        <v>0</v>
      </c>
      <c r="N2" s="1">
        <v>23115</v>
      </c>
      <c r="O2" s="4"/>
    </row>
    <row r="3" spans="1:26" x14ac:dyDescent="0.2">
      <c r="A3" t="s">
        <v>305</v>
      </c>
      <c r="B3" t="s">
        <v>306</v>
      </c>
      <c r="C3" t="s">
        <v>263</v>
      </c>
      <c r="D3" t="s">
        <v>307</v>
      </c>
      <c r="E3">
        <v>98122</v>
      </c>
      <c r="F3" t="s">
        <v>19</v>
      </c>
      <c r="G3" t="s">
        <v>20</v>
      </c>
      <c r="H3" t="s">
        <v>21</v>
      </c>
      <c r="I3" t="s">
        <v>22</v>
      </c>
      <c r="J3" t="s">
        <v>266</v>
      </c>
      <c r="K3">
        <v>23115</v>
      </c>
      <c r="L3">
        <v>0</v>
      </c>
      <c r="M3">
        <v>2968</v>
      </c>
      <c r="N3">
        <v>20147</v>
      </c>
      <c r="U3" t="s">
        <v>31</v>
      </c>
      <c r="V3" t="s">
        <v>31</v>
      </c>
      <c r="W3" t="s">
        <v>31</v>
      </c>
      <c r="X3" t="s">
        <v>31</v>
      </c>
      <c r="Y3" t="s">
        <v>31</v>
      </c>
      <c r="Z3" t="s">
        <v>31</v>
      </c>
    </row>
    <row r="4" spans="1:26" x14ac:dyDescent="0.2">
      <c r="A4" s="6" t="s">
        <v>24</v>
      </c>
      <c r="B4" s="6" t="s">
        <v>25</v>
      </c>
      <c r="C4" s="6" t="s">
        <v>26</v>
      </c>
      <c r="D4" s="1" t="s">
        <v>27</v>
      </c>
      <c r="E4" s="1">
        <v>2144</v>
      </c>
      <c r="F4" s="1" t="s">
        <v>19</v>
      </c>
      <c r="G4" s="1" t="s">
        <v>28</v>
      </c>
      <c r="H4" s="1" t="s">
        <v>21</v>
      </c>
      <c r="I4" s="1" t="s">
        <v>22</v>
      </c>
      <c r="J4" s="1" t="s">
        <v>29</v>
      </c>
      <c r="K4" s="1">
        <v>33666</v>
      </c>
      <c r="L4" s="1">
        <v>0</v>
      </c>
      <c r="M4" s="1">
        <v>3394</v>
      </c>
      <c r="N4" s="1">
        <v>30272</v>
      </c>
    </row>
    <row r="5" spans="1:26" x14ac:dyDescent="0.2">
      <c r="A5" s="6" t="s">
        <v>30</v>
      </c>
      <c r="B5" s="6" t="s">
        <v>31</v>
      </c>
      <c r="C5" s="6" t="s">
        <v>32</v>
      </c>
      <c r="D5" s="1" t="s">
        <v>33</v>
      </c>
      <c r="E5" s="1">
        <v>59725</v>
      </c>
      <c r="F5" s="1" t="s">
        <v>19</v>
      </c>
      <c r="G5" s="1" t="s">
        <v>28</v>
      </c>
      <c r="H5" s="1" t="s">
        <v>21</v>
      </c>
      <c r="I5" s="1" t="s">
        <v>22</v>
      </c>
      <c r="J5" s="1" t="s">
        <v>34</v>
      </c>
      <c r="K5" s="1">
        <v>33666</v>
      </c>
      <c r="L5" s="1">
        <v>0</v>
      </c>
      <c r="M5" s="1">
        <v>132</v>
      </c>
      <c r="N5" s="1">
        <v>33534</v>
      </c>
    </row>
    <row r="6" spans="1:26" x14ac:dyDescent="0.2">
      <c r="A6" s="6" t="s">
        <v>35</v>
      </c>
      <c r="B6" s="6" t="s">
        <v>36</v>
      </c>
      <c r="C6" s="6" t="s">
        <v>37</v>
      </c>
      <c r="D6" s="1" t="s">
        <v>38</v>
      </c>
      <c r="E6" s="1">
        <v>98502</v>
      </c>
      <c r="F6" s="1" t="s">
        <v>19</v>
      </c>
      <c r="G6" s="1" t="s">
        <v>28</v>
      </c>
      <c r="H6" s="1" t="s">
        <v>21</v>
      </c>
      <c r="I6" s="1" t="s">
        <v>22</v>
      </c>
      <c r="J6" s="1" t="s">
        <v>39</v>
      </c>
      <c r="K6" s="1">
        <v>33666</v>
      </c>
      <c r="L6" s="1">
        <v>0</v>
      </c>
      <c r="M6" s="1">
        <v>0</v>
      </c>
      <c r="N6" s="1">
        <v>33666</v>
      </c>
    </row>
    <row r="7" spans="1:26" x14ac:dyDescent="0.2">
      <c r="A7" s="6" t="s">
        <v>40</v>
      </c>
      <c r="B7" s="6" t="s">
        <v>41</v>
      </c>
      <c r="C7" s="6" t="s">
        <v>42</v>
      </c>
      <c r="D7" s="1" t="s">
        <v>43</v>
      </c>
      <c r="E7" s="1">
        <v>20740</v>
      </c>
      <c r="F7" s="1" t="s">
        <v>19</v>
      </c>
      <c r="G7" s="1" t="s">
        <v>28</v>
      </c>
      <c r="H7" s="1" t="s">
        <v>21</v>
      </c>
      <c r="I7" s="1" t="s">
        <v>22</v>
      </c>
      <c r="J7" s="1" t="s">
        <v>44</v>
      </c>
      <c r="K7" s="1">
        <v>33666</v>
      </c>
      <c r="L7" s="1">
        <v>0</v>
      </c>
      <c r="M7" s="1">
        <v>4064</v>
      </c>
      <c r="N7" s="1">
        <v>29602</v>
      </c>
    </row>
    <row r="8" spans="1:26" x14ac:dyDescent="0.2">
      <c r="A8" s="6" t="s">
        <v>45</v>
      </c>
      <c r="B8" s="6" t="s">
        <v>15</v>
      </c>
      <c r="C8" s="6" t="s">
        <v>46</v>
      </c>
      <c r="D8" s="1" t="s">
        <v>38</v>
      </c>
      <c r="E8" s="1">
        <v>98501</v>
      </c>
      <c r="F8" s="1" t="s">
        <v>19</v>
      </c>
      <c r="G8" s="1" t="s">
        <v>28</v>
      </c>
      <c r="H8" s="1" t="s">
        <v>21</v>
      </c>
      <c r="I8" s="1" t="s">
        <v>22</v>
      </c>
      <c r="J8" s="1" t="s">
        <v>47</v>
      </c>
      <c r="K8" s="1">
        <v>33666</v>
      </c>
      <c r="L8" s="1">
        <v>0</v>
      </c>
      <c r="M8" s="1">
        <v>0</v>
      </c>
      <c r="N8" s="1">
        <v>33666</v>
      </c>
    </row>
    <row r="9" spans="1:26" x14ac:dyDescent="0.2">
      <c r="A9" s="6" t="s">
        <v>48</v>
      </c>
      <c r="B9" s="6" t="s">
        <v>31</v>
      </c>
      <c r="C9" s="6" t="s">
        <v>49</v>
      </c>
      <c r="D9" s="1" t="s">
        <v>50</v>
      </c>
      <c r="E9" s="1">
        <v>97405</v>
      </c>
      <c r="F9" s="1" t="s">
        <v>19</v>
      </c>
      <c r="G9" s="1" t="s">
        <v>28</v>
      </c>
      <c r="H9" s="1" t="s">
        <v>21</v>
      </c>
      <c r="I9" s="1" t="s">
        <v>22</v>
      </c>
      <c r="J9" s="1" t="s">
        <v>51</v>
      </c>
      <c r="K9" s="1">
        <v>33666</v>
      </c>
      <c r="L9" s="1">
        <v>0</v>
      </c>
      <c r="M9" s="1">
        <v>920</v>
      </c>
      <c r="N9" s="1">
        <v>32746</v>
      </c>
    </row>
    <row r="10" spans="1:26" x14ac:dyDescent="0.2">
      <c r="A10" s="6" t="s">
        <v>52</v>
      </c>
      <c r="B10" s="6" t="s">
        <v>25</v>
      </c>
      <c r="C10" s="6" t="s">
        <v>53</v>
      </c>
      <c r="D10" s="1" t="s">
        <v>43</v>
      </c>
      <c r="E10" s="1">
        <v>21044</v>
      </c>
      <c r="F10" s="1" t="s">
        <v>19</v>
      </c>
      <c r="G10" s="1" t="s">
        <v>28</v>
      </c>
      <c r="H10" s="1" t="s">
        <v>21</v>
      </c>
      <c r="I10" s="1" t="s">
        <v>22</v>
      </c>
      <c r="J10" s="1" t="s">
        <v>51</v>
      </c>
      <c r="K10" s="1">
        <v>33666</v>
      </c>
      <c r="L10" s="1">
        <v>0</v>
      </c>
      <c r="M10" s="1">
        <v>154421</v>
      </c>
      <c r="N10" s="1">
        <v>0</v>
      </c>
    </row>
    <row r="11" spans="1:26" x14ac:dyDescent="0.2">
      <c r="A11" s="6" t="s">
        <v>54</v>
      </c>
      <c r="B11" s="6" t="s">
        <v>55</v>
      </c>
      <c r="C11" s="6" t="s">
        <v>56</v>
      </c>
      <c r="D11" s="1" t="s">
        <v>57</v>
      </c>
      <c r="E11" s="1">
        <v>11216</v>
      </c>
      <c r="F11" s="1" t="s">
        <v>19</v>
      </c>
      <c r="G11" s="1" t="s">
        <v>28</v>
      </c>
      <c r="H11" s="1" t="s">
        <v>21</v>
      </c>
      <c r="I11" s="1" t="s">
        <v>22</v>
      </c>
      <c r="J11" s="1" t="s">
        <v>58</v>
      </c>
      <c r="K11" s="1">
        <v>33666</v>
      </c>
      <c r="L11" s="1">
        <v>0</v>
      </c>
      <c r="M11" s="1">
        <v>11791</v>
      </c>
      <c r="N11" s="1">
        <v>21875</v>
      </c>
    </row>
    <row r="12" spans="1:26" x14ac:dyDescent="0.2">
      <c r="A12" s="6" t="s">
        <v>59</v>
      </c>
      <c r="B12" s="6" t="s">
        <v>60</v>
      </c>
      <c r="C12" s="6" t="s">
        <v>61</v>
      </c>
      <c r="D12" s="1" t="s">
        <v>50</v>
      </c>
      <c r="E12" s="1">
        <v>97031</v>
      </c>
      <c r="F12" s="1" t="s">
        <v>19</v>
      </c>
      <c r="G12" s="1" t="s">
        <v>28</v>
      </c>
      <c r="H12" s="1" t="s">
        <v>21</v>
      </c>
      <c r="I12" s="1" t="s">
        <v>22</v>
      </c>
      <c r="J12" s="1" t="s">
        <v>51</v>
      </c>
      <c r="K12" s="1">
        <v>33666</v>
      </c>
      <c r="L12" s="1">
        <v>0</v>
      </c>
      <c r="M12" s="1">
        <v>0</v>
      </c>
      <c r="N12" s="1">
        <v>33666</v>
      </c>
    </row>
    <row r="13" spans="1:26" x14ac:dyDescent="0.2">
      <c r="A13" s="6" t="s">
        <v>62</v>
      </c>
      <c r="B13" s="6" t="s">
        <v>63</v>
      </c>
      <c r="C13" s="6" t="s">
        <v>64</v>
      </c>
      <c r="D13" s="1" t="s">
        <v>38</v>
      </c>
      <c r="E13" s="1">
        <v>98502</v>
      </c>
      <c r="F13" s="1" t="s">
        <v>19</v>
      </c>
      <c r="G13" s="1" t="s">
        <v>28</v>
      </c>
      <c r="H13" s="1" t="s">
        <v>21</v>
      </c>
      <c r="I13" s="1" t="s">
        <v>22</v>
      </c>
      <c r="J13" s="1" t="s">
        <v>65</v>
      </c>
      <c r="K13" s="1">
        <v>33666</v>
      </c>
      <c r="L13" s="1">
        <v>0</v>
      </c>
      <c r="M13" s="1">
        <v>0</v>
      </c>
      <c r="N13" s="1">
        <v>33666</v>
      </c>
    </row>
    <row r="14" spans="1:26" ht="12" customHeight="1" x14ac:dyDescent="0.2">
      <c r="A14" s="6" t="s">
        <v>66</v>
      </c>
      <c r="B14" s="6" t="s">
        <v>60</v>
      </c>
      <c r="C14" s="6" t="s">
        <v>67</v>
      </c>
      <c r="D14" s="1" t="s">
        <v>43</v>
      </c>
      <c r="E14" s="1">
        <v>21204</v>
      </c>
      <c r="F14" s="1" t="s">
        <v>19</v>
      </c>
      <c r="G14" s="1" t="s">
        <v>28</v>
      </c>
      <c r="H14" s="1" t="s">
        <v>21</v>
      </c>
      <c r="I14" s="1" t="s">
        <v>22</v>
      </c>
      <c r="J14" s="1" t="s">
        <v>68</v>
      </c>
      <c r="K14" s="1">
        <v>33666</v>
      </c>
      <c r="L14" s="1">
        <v>0</v>
      </c>
      <c r="M14" s="1">
        <v>0</v>
      </c>
      <c r="N14" s="1">
        <v>33666</v>
      </c>
    </row>
    <row r="15" spans="1:26" x14ac:dyDescent="0.2">
      <c r="A15" s="6" t="s">
        <v>69</v>
      </c>
      <c r="B15" s="6" t="s">
        <v>70</v>
      </c>
      <c r="C15" s="6" t="s">
        <v>71</v>
      </c>
      <c r="D15" s="1" t="s">
        <v>38</v>
      </c>
      <c r="E15" s="1">
        <v>98502</v>
      </c>
      <c r="F15" s="1" t="s">
        <v>19</v>
      </c>
      <c r="G15" s="1" t="s">
        <v>28</v>
      </c>
      <c r="H15" s="1" t="s">
        <v>21</v>
      </c>
      <c r="I15" s="1" t="s">
        <v>22</v>
      </c>
      <c r="J15" s="1" t="s">
        <v>68</v>
      </c>
      <c r="K15" s="1">
        <v>23115</v>
      </c>
      <c r="L15" s="1">
        <v>0</v>
      </c>
      <c r="M15" s="1">
        <v>279</v>
      </c>
      <c r="N15" s="1">
        <v>22836</v>
      </c>
    </row>
    <row r="16" spans="1:26" x14ac:dyDescent="0.2">
      <c r="A16" s="6" t="s">
        <v>72</v>
      </c>
      <c r="B16" s="6" t="s">
        <v>31</v>
      </c>
      <c r="C16" s="6" t="s">
        <v>73</v>
      </c>
      <c r="D16" s="1" t="s">
        <v>57</v>
      </c>
      <c r="E16" s="1">
        <v>11725</v>
      </c>
      <c r="F16" s="1" t="s">
        <v>19</v>
      </c>
      <c r="G16" s="1" t="s">
        <v>28</v>
      </c>
      <c r="H16" s="1" t="s">
        <v>21</v>
      </c>
      <c r="I16" s="1" t="s">
        <v>22</v>
      </c>
      <c r="J16" s="1" t="s">
        <v>74</v>
      </c>
      <c r="K16" s="1">
        <v>33666</v>
      </c>
      <c r="L16" s="1">
        <v>0</v>
      </c>
      <c r="M16" s="1">
        <v>1152</v>
      </c>
      <c r="N16" s="1">
        <v>32514</v>
      </c>
    </row>
    <row r="17" spans="1:26" x14ac:dyDescent="0.2">
      <c r="A17" s="6" t="s">
        <v>75</v>
      </c>
      <c r="B17" s="6" t="s">
        <v>76</v>
      </c>
      <c r="C17" s="6" t="s">
        <v>77</v>
      </c>
      <c r="D17" s="1" t="s">
        <v>78</v>
      </c>
      <c r="E17" s="1">
        <v>6443</v>
      </c>
      <c r="F17" s="1" t="s">
        <v>19</v>
      </c>
      <c r="G17" s="1" t="s">
        <v>28</v>
      </c>
      <c r="H17" s="1" t="s">
        <v>21</v>
      </c>
      <c r="I17" s="1" t="s">
        <v>22</v>
      </c>
      <c r="J17" s="1" t="s">
        <v>79</v>
      </c>
      <c r="K17" s="1">
        <v>33666</v>
      </c>
      <c r="L17" s="1">
        <v>0</v>
      </c>
      <c r="M17" s="1">
        <v>1721</v>
      </c>
      <c r="N17" s="1">
        <v>31945</v>
      </c>
    </row>
    <row r="18" spans="1:26" x14ac:dyDescent="0.2">
      <c r="A18" s="6" t="s">
        <v>80</v>
      </c>
      <c r="B18" s="6" t="s">
        <v>81</v>
      </c>
      <c r="C18" s="6" t="s">
        <v>82</v>
      </c>
      <c r="D18" s="1" t="s">
        <v>57</v>
      </c>
      <c r="E18" s="1">
        <v>13323</v>
      </c>
      <c r="F18" s="1" t="s">
        <v>19</v>
      </c>
      <c r="G18" s="1" t="s">
        <v>28</v>
      </c>
      <c r="H18" s="1" t="s">
        <v>21</v>
      </c>
      <c r="I18" s="1" t="s">
        <v>22</v>
      </c>
      <c r="J18" s="1" t="s">
        <v>83</v>
      </c>
      <c r="K18" s="1">
        <v>23115</v>
      </c>
      <c r="L18" s="1">
        <v>0</v>
      </c>
      <c r="M18" s="1">
        <v>6656</v>
      </c>
      <c r="N18" s="1">
        <v>16459</v>
      </c>
    </row>
    <row r="19" spans="1:26" x14ac:dyDescent="0.2">
      <c r="A19" s="6" t="s">
        <v>84</v>
      </c>
      <c r="B19" s="6" t="s">
        <v>85</v>
      </c>
      <c r="C19" s="6" t="s">
        <v>86</v>
      </c>
      <c r="D19" s="1" t="s">
        <v>87</v>
      </c>
      <c r="E19" s="1">
        <v>15218</v>
      </c>
      <c r="F19" s="1" t="s">
        <v>19</v>
      </c>
      <c r="G19" s="1" t="s">
        <v>28</v>
      </c>
      <c r="H19" s="1" t="s">
        <v>21</v>
      </c>
      <c r="I19" s="1" t="s">
        <v>22</v>
      </c>
      <c r="J19" s="1" t="s">
        <v>88</v>
      </c>
      <c r="K19" s="1">
        <v>33666</v>
      </c>
      <c r="L19" s="1">
        <v>0</v>
      </c>
      <c r="M19" s="1">
        <v>314</v>
      </c>
      <c r="N19" s="1">
        <v>33352</v>
      </c>
    </row>
    <row r="20" spans="1:26" x14ac:dyDescent="0.2">
      <c r="A20" s="6" t="s">
        <v>89</v>
      </c>
      <c r="B20" s="6" t="s">
        <v>90</v>
      </c>
      <c r="C20" s="6" t="s">
        <v>91</v>
      </c>
      <c r="D20" s="1" t="s">
        <v>38</v>
      </c>
      <c r="E20" s="1">
        <v>98501</v>
      </c>
      <c r="F20" s="1" t="s">
        <v>19</v>
      </c>
      <c r="G20" s="1" t="s">
        <v>28</v>
      </c>
      <c r="H20" s="1" t="s">
        <v>21</v>
      </c>
      <c r="I20" s="1" t="s">
        <v>22</v>
      </c>
      <c r="J20" s="1" t="s">
        <v>92</v>
      </c>
      <c r="K20" s="1">
        <v>33666</v>
      </c>
      <c r="L20" s="1">
        <v>0</v>
      </c>
      <c r="M20" s="1">
        <v>3999</v>
      </c>
      <c r="N20" s="1">
        <v>29667</v>
      </c>
    </row>
    <row r="21" spans="1:26" x14ac:dyDescent="0.2">
      <c r="A21" s="6" t="s">
        <v>93</v>
      </c>
      <c r="B21" s="6" t="s">
        <v>31</v>
      </c>
      <c r="C21" s="6" t="s">
        <v>94</v>
      </c>
      <c r="D21" s="1" t="s">
        <v>95</v>
      </c>
      <c r="E21" s="1">
        <v>8540</v>
      </c>
      <c r="F21" s="1" t="s">
        <v>19</v>
      </c>
      <c r="G21" s="1" t="s">
        <v>28</v>
      </c>
      <c r="H21" s="1" t="s">
        <v>21</v>
      </c>
      <c r="I21" s="1" t="s">
        <v>22</v>
      </c>
      <c r="J21" s="1" t="s">
        <v>96</v>
      </c>
      <c r="K21" s="1">
        <v>33666</v>
      </c>
      <c r="L21" s="1">
        <v>0</v>
      </c>
      <c r="M21" s="1">
        <v>0</v>
      </c>
      <c r="N21" s="1">
        <v>33666</v>
      </c>
    </row>
    <row r="22" spans="1:26" x14ac:dyDescent="0.2">
      <c r="A22" s="6" t="s">
        <v>97</v>
      </c>
      <c r="B22" s="6" t="s">
        <v>31</v>
      </c>
      <c r="C22" s="6" t="s">
        <v>98</v>
      </c>
      <c r="D22" s="1" t="s">
        <v>18</v>
      </c>
      <c r="E22" s="1">
        <v>94592</v>
      </c>
      <c r="F22" s="1" t="s">
        <v>19</v>
      </c>
      <c r="G22" s="1" t="s">
        <v>28</v>
      </c>
      <c r="H22" s="1" t="s">
        <v>21</v>
      </c>
      <c r="I22" s="1" t="s">
        <v>22</v>
      </c>
      <c r="J22" s="1" t="s">
        <v>51</v>
      </c>
      <c r="K22" s="1">
        <v>33666</v>
      </c>
      <c r="L22" s="1">
        <v>0</v>
      </c>
      <c r="M22" s="1">
        <v>3465</v>
      </c>
      <c r="N22" s="1">
        <v>30201</v>
      </c>
    </row>
    <row r="23" spans="1:26" x14ac:dyDescent="0.2">
      <c r="A23" s="6" t="s">
        <v>99</v>
      </c>
      <c r="B23" s="6" t="s">
        <v>100</v>
      </c>
      <c r="C23" s="6" t="s">
        <v>101</v>
      </c>
      <c r="D23" s="1" t="s">
        <v>18</v>
      </c>
      <c r="E23" s="1">
        <v>95076</v>
      </c>
      <c r="F23" s="1" t="s">
        <v>19</v>
      </c>
      <c r="G23" s="1" t="s">
        <v>28</v>
      </c>
      <c r="H23" s="1" t="s">
        <v>21</v>
      </c>
      <c r="I23" s="1" t="s">
        <v>22</v>
      </c>
      <c r="J23" s="1" t="s">
        <v>65</v>
      </c>
      <c r="K23" s="1">
        <v>33666</v>
      </c>
      <c r="L23" s="1">
        <v>0</v>
      </c>
      <c r="M23" s="1">
        <v>0</v>
      </c>
      <c r="N23" s="1">
        <v>33666</v>
      </c>
    </row>
    <row r="24" spans="1:26" x14ac:dyDescent="0.2">
      <c r="A24" t="s">
        <v>308</v>
      </c>
      <c r="B24" t="s">
        <v>136</v>
      </c>
      <c r="C24" t="s">
        <v>309</v>
      </c>
      <c r="D24" s="1" t="s">
        <v>18</v>
      </c>
      <c r="E24">
        <v>98502</v>
      </c>
      <c r="F24" s="1" t="s">
        <v>19</v>
      </c>
      <c r="G24" s="1" t="s">
        <v>28</v>
      </c>
      <c r="H24" s="1" t="s">
        <v>21</v>
      </c>
      <c r="I24" s="1" t="s">
        <v>22</v>
      </c>
      <c r="J24" s="1" t="s">
        <v>23</v>
      </c>
      <c r="K24" s="1">
        <v>33666</v>
      </c>
      <c r="L24" s="1">
        <v>0</v>
      </c>
      <c r="M24" s="1">
        <v>0</v>
      </c>
      <c r="N24" s="1">
        <v>33666</v>
      </c>
      <c r="U24" t="s">
        <v>31</v>
      </c>
      <c r="V24" t="s">
        <v>31</v>
      </c>
      <c r="W24" t="s">
        <v>31</v>
      </c>
      <c r="X24" t="s">
        <v>31</v>
      </c>
      <c r="Y24" t="s">
        <v>31</v>
      </c>
      <c r="Z24" t="s">
        <v>31</v>
      </c>
    </row>
    <row r="25" spans="1:26" x14ac:dyDescent="0.2">
      <c r="A25" s="6" t="s">
        <v>102</v>
      </c>
      <c r="B25" s="6" t="s">
        <v>103</v>
      </c>
      <c r="C25" s="6" t="s">
        <v>104</v>
      </c>
      <c r="D25" s="1" t="s">
        <v>38</v>
      </c>
      <c r="E25" s="1">
        <v>98512</v>
      </c>
      <c r="F25" s="1" t="s">
        <v>19</v>
      </c>
      <c r="G25" s="1" t="s">
        <v>28</v>
      </c>
      <c r="H25" s="1" t="s">
        <v>21</v>
      </c>
      <c r="I25" s="1" t="s">
        <v>22</v>
      </c>
      <c r="J25" s="1" t="s">
        <v>105</v>
      </c>
      <c r="K25" s="1">
        <v>33666</v>
      </c>
      <c r="L25" s="1">
        <v>0</v>
      </c>
      <c r="M25" s="1">
        <v>0</v>
      </c>
      <c r="N25" s="1">
        <v>33666</v>
      </c>
    </row>
    <row r="26" spans="1:26" ht="13.5" customHeight="1" x14ac:dyDescent="0.2">
      <c r="A26" s="6" t="s">
        <v>30</v>
      </c>
      <c r="B26" s="6" t="s">
        <v>106</v>
      </c>
      <c r="C26" s="6" t="s">
        <v>107</v>
      </c>
      <c r="D26" s="1" t="s">
        <v>38</v>
      </c>
      <c r="E26" s="1">
        <v>98580</v>
      </c>
      <c r="F26" s="1" t="s">
        <v>19</v>
      </c>
      <c r="G26" s="1" t="s">
        <v>28</v>
      </c>
      <c r="H26" s="1" t="s">
        <v>21</v>
      </c>
      <c r="I26" s="1" t="s">
        <v>22</v>
      </c>
      <c r="J26" s="1" t="s">
        <v>58</v>
      </c>
      <c r="K26" s="1">
        <v>23115</v>
      </c>
      <c r="L26" s="1">
        <v>0</v>
      </c>
      <c r="M26" s="1">
        <v>3871</v>
      </c>
      <c r="N26" s="1">
        <v>19244</v>
      </c>
    </row>
    <row r="27" spans="1:26" x14ac:dyDescent="0.2">
      <c r="A27" s="6" t="s">
        <v>108</v>
      </c>
      <c r="B27" s="6" t="s">
        <v>109</v>
      </c>
      <c r="C27" s="6" t="s">
        <v>110</v>
      </c>
      <c r="D27" s="1" t="s">
        <v>38</v>
      </c>
      <c r="E27" s="1" t="s">
        <v>115</v>
      </c>
      <c r="F27" s="1" t="s">
        <v>19</v>
      </c>
      <c r="G27" s="1" t="s">
        <v>111</v>
      </c>
      <c r="H27" s="1" t="s">
        <v>21</v>
      </c>
      <c r="I27" s="1" t="s">
        <v>22</v>
      </c>
      <c r="J27" s="1" t="s">
        <v>29</v>
      </c>
      <c r="K27" s="1">
        <v>23115</v>
      </c>
      <c r="L27" s="1">
        <v>0</v>
      </c>
      <c r="M27" s="1">
        <v>0</v>
      </c>
      <c r="N27" s="1">
        <v>23115</v>
      </c>
    </row>
    <row r="28" spans="1:26" x14ac:dyDescent="0.2">
      <c r="A28" s="6" t="s">
        <v>112</v>
      </c>
      <c r="B28" s="6" t="s">
        <v>113</v>
      </c>
      <c r="C28" s="6" t="s">
        <v>114</v>
      </c>
      <c r="D28" s="1" t="s">
        <v>38</v>
      </c>
      <c r="E28" s="1">
        <v>98225</v>
      </c>
      <c r="F28" s="1" t="s">
        <v>19</v>
      </c>
      <c r="G28" s="1" t="s">
        <v>111</v>
      </c>
      <c r="H28" s="1" t="s">
        <v>21</v>
      </c>
      <c r="I28" s="1" t="s">
        <v>22</v>
      </c>
      <c r="J28" s="1" t="s">
        <v>116</v>
      </c>
      <c r="K28" s="1">
        <v>23115</v>
      </c>
      <c r="L28" s="1">
        <v>0</v>
      </c>
      <c r="M28" s="1">
        <v>0</v>
      </c>
      <c r="N28" s="1">
        <v>23115</v>
      </c>
    </row>
    <row r="29" spans="1:26" x14ac:dyDescent="0.2">
      <c r="A29" s="6" t="s">
        <v>117</v>
      </c>
      <c r="B29" s="6" t="s">
        <v>118</v>
      </c>
      <c r="C29" s="6" t="s">
        <v>32</v>
      </c>
      <c r="D29" s="1" t="s">
        <v>38</v>
      </c>
      <c r="E29" s="1">
        <v>98503</v>
      </c>
      <c r="F29" s="1" t="s">
        <v>19</v>
      </c>
      <c r="G29" s="1" t="s">
        <v>111</v>
      </c>
      <c r="H29" s="1" t="s">
        <v>21</v>
      </c>
      <c r="I29" s="1" t="s">
        <v>22</v>
      </c>
      <c r="J29" s="1" t="s">
        <v>119</v>
      </c>
      <c r="K29" s="1">
        <v>23115</v>
      </c>
      <c r="L29" s="1">
        <v>0</v>
      </c>
      <c r="M29" s="1">
        <v>3325</v>
      </c>
      <c r="N29" s="1">
        <v>19790</v>
      </c>
    </row>
    <row r="30" spans="1:26" x14ac:dyDescent="0.2">
      <c r="A30" s="6" t="s">
        <v>120</v>
      </c>
      <c r="B30" s="6" t="s">
        <v>121</v>
      </c>
      <c r="C30" s="6" t="s">
        <v>122</v>
      </c>
      <c r="D30" s="1" t="s">
        <v>38</v>
      </c>
      <c r="E30" s="1">
        <v>98467</v>
      </c>
      <c r="F30" s="1" t="s">
        <v>19</v>
      </c>
      <c r="G30" s="1" t="s">
        <v>111</v>
      </c>
      <c r="H30" s="1" t="s">
        <v>21</v>
      </c>
      <c r="I30" s="1" t="s">
        <v>22</v>
      </c>
      <c r="J30" s="1" t="s">
        <v>123</v>
      </c>
      <c r="K30" s="1">
        <v>33666</v>
      </c>
      <c r="L30" s="1">
        <v>0</v>
      </c>
      <c r="M30" s="1">
        <v>0</v>
      </c>
      <c r="N30" s="1">
        <v>33666</v>
      </c>
    </row>
    <row r="31" spans="1:26" x14ac:dyDescent="0.2">
      <c r="A31" s="6" t="s">
        <v>124</v>
      </c>
      <c r="B31" s="6" t="s">
        <v>70</v>
      </c>
      <c r="C31" s="6" t="s">
        <v>125</v>
      </c>
      <c r="D31" s="1" t="s">
        <v>38</v>
      </c>
      <c r="E31" s="1">
        <v>98512</v>
      </c>
      <c r="F31" s="1" t="s">
        <v>19</v>
      </c>
      <c r="G31" s="1" t="s">
        <v>111</v>
      </c>
      <c r="H31" s="1" t="s">
        <v>21</v>
      </c>
      <c r="I31" s="1" t="s">
        <v>22</v>
      </c>
      <c r="J31" s="1" t="s">
        <v>65</v>
      </c>
      <c r="K31" s="1">
        <v>23115</v>
      </c>
      <c r="L31" s="1">
        <v>0</v>
      </c>
      <c r="M31" s="1">
        <v>6955</v>
      </c>
      <c r="N31" s="1">
        <v>16160</v>
      </c>
    </row>
    <row r="32" spans="1:26" x14ac:dyDescent="0.2">
      <c r="A32" s="6" t="s">
        <v>126</v>
      </c>
      <c r="B32" s="6" t="s">
        <v>127</v>
      </c>
      <c r="C32" s="6" t="s">
        <v>128</v>
      </c>
      <c r="D32" s="1" t="s">
        <v>38</v>
      </c>
      <c r="E32" s="1">
        <v>98501</v>
      </c>
      <c r="F32" s="1" t="s">
        <v>19</v>
      </c>
      <c r="G32" s="1" t="s">
        <v>111</v>
      </c>
      <c r="H32" s="1" t="s">
        <v>21</v>
      </c>
      <c r="I32" s="1" t="s">
        <v>22</v>
      </c>
      <c r="J32" s="1" t="s">
        <v>51</v>
      </c>
      <c r="K32" s="1">
        <v>23115</v>
      </c>
      <c r="L32" s="1">
        <v>0</v>
      </c>
      <c r="M32" s="1">
        <v>10699</v>
      </c>
      <c r="N32" s="1">
        <v>12416</v>
      </c>
    </row>
    <row r="33" spans="1:14" x14ac:dyDescent="0.2">
      <c r="A33" s="6" t="s">
        <v>129</v>
      </c>
      <c r="B33" s="6" t="s">
        <v>31</v>
      </c>
      <c r="C33" s="6" t="s">
        <v>130</v>
      </c>
      <c r="D33" s="1" t="s">
        <v>38</v>
      </c>
      <c r="E33" s="1" t="s">
        <v>134</v>
      </c>
      <c r="F33" s="1" t="s">
        <v>19</v>
      </c>
      <c r="G33" s="1" t="s">
        <v>111</v>
      </c>
      <c r="H33" s="1" t="s">
        <v>21</v>
      </c>
      <c r="I33" s="1" t="s">
        <v>22</v>
      </c>
      <c r="J33" s="1" t="s">
        <v>131</v>
      </c>
      <c r="K33" s="1">
        <v>23115</v>
      </c>
      <c r="L33" s="1">
        <v>0</v>
      </c>
      <c r="M33" s="1">
        <v>1293</v>
      </c>
      <c r="N33" s="1">
        <v>21822</v>
      </c>
    </row>
    <row r="34" spans="1:14" x14ac:dyDescent="0.2">
      <c r="A34" s="6" t="s">
        <v>132</v>
      </c>
      <c r="B34" s="6" t="s">
        <v>106</v>
      </c>
      <c r="C34" s="6" t="s">
        <v>133</v>
      </c>
      <c r="D34" s="1" t="s">
        <v>38</v>
      </c>
      <c r="E34" s="1">
        <v>98404</v>
      </c>
      <c r="F34" s="1" t="s">
        <v>19</v>
      </c>
      <c r="G34" s="1" t="s">
        <v>111</v>
      </c>
      <c r="H34" s="1" t="s">
        <v>21</v>
      </c>
      <c r="I34" s="1" t="s">
        <v>22</v>
      </c>
      <c r="J34" s="1" t="s">
        <v>96</v>
      </c>
      <c r="K34" s="1">
        <v>23115</v>
      </c>
      <c r="L34" s="1">
        <v>0</v>
      </c>
      <c r="M34" s="1">
        <v>4113</v>
      </c>
      <c r="N34" s="1">
        <v>19002</v>
      </c>
    </row>
    <row r="35" spans="1:14" x14ac:dyDescent="0.2">
      <c r="A35" s="6" t="s">
        <v>135</v>
      </c>
      <c r="B35" s="6" t="s">
        <v>136</v>
      </c>
      <c r="C35" s="6" t="s">
        <v>137</v>
      </c>
      <c r="D35" s="1" t="s">
        <v>38</v>
      </c>
      <c r="E35" s="1">
        <v>98502</v>
      </c>
      <c r="F35" s="1" t="s">
        <v>19</v>
      </c>
      <c r="G35" s="1" t="s">
        <v>111</v>
      </c>
      <c r="H35" s="1" t="s">
        <v>21</v>
      </c>
      <c r="I35" s="1" t="s">
        <v>22</v>
      </c>
      <c r="J35" s="1" t="s">
        <v>138</v>
      </c>
      <c r="K35" s="1">
        <v>23115</v>
      </c>
      <c r="L35" s="1">
        <v>0</v>
      </c>
      <c r="M35" s="1">
        <v>0</v>
      </c>
      <c r="N35" s="1">
        <v>23115</v>
      </c>
    </row>
    <row r="36" spans="1:14" x14ac:dyDescent="0.2">
      <c r="A36" s="6" t="s">
        <v>99</v>
      </c>
      <c r="B36" s="6" t="s">
        <v>139</v>
      </c>
      <c r="C36" s="6" t="s">
        <v>140</v>
      </c>
      <c r="D36" s="1" t="s">
        <v>38</v>
      </c>
      <c r="E36" s="1">
        <v>98117</v>
      </c>
      <c r="F36" s="1" t="s">
        <v>19</v>
      </c>
      <c r="G36" s="1" t="s">
        <v>111</v>
      </c>
      <c r="H36" s="1" t="s">
        <v>21</v>
      </c>
      <c r="I36" s="1" t="s">
        <v>22</v>
      </c>
      <c r="J36" s="1" t="s">
        <v>141</v>
      </c>
      <c r="K36" s="1">
        <v>23115</v>
      </c>
      <c r="L36" s="1">
        <v>0</v>
      </c>
      <c r="M36" s="1">
        <v>847</v>
      </c>
      <c r="N36" s="1">
        <v>22268</v>
      </c>
    </row>
    <row r="37" spans="1:14" x14ac:dyDescent="0.2">
      <c r="A37" s="6" t="s">
        <v>142</v>
      </c>
      <c r="B37" s="6" t="s">
        <v>136</v>
      </c>
      <c r="C37" s="6" t="s">
        <v>143</v>
      </c>
      <c r="D37" s="1" t="s">
        <v>38</v>
      </c>
      <c r="E37" s="1">
        <v>98312</v>
      </c>
      <c r="F37" s="1" t="s">
        <v>19</v>
      </c>
      <c r="G37" s="1" t="s">
        <v>111</v>
      </c>
      <c r="H37" s="1" t="s">
        <v>21</v>
      </c>
      <c r="I37" s="1" t="s">
        <v>22</v>
      </c>
      <c r="J37" s="1" t="s">
        <v>79</v>
      </c>
      <c r="K37" s="1">
        <v>23115</v>
      </c>
      <c r="L37" s="1">
        <v>0</v>
      </c>
      <c r="M37" s="1">
        <v>0</v>
      </c>
      <c r="N37" s="1">
        <v>23115</v>
      </c>
    </row>
    <row r="38" spans="1:14" x14ac:dyDescent="0.2">
      <c r="A38" s="6" t="s">
        <v>144</v>
      </c>
      <c r="B38" s="6" t="s">
        <v>145</v>
      </c>
      <c r="C38" s="6" t="s">
        <v>146</v>
      </c>
      <c r="D38" s="1" t="s">
        <v>38</v>
      </c>
      <c r="E38" s="1">
        <v>98032</v>
      </c>
      <c r="F38" s="1" t="s">
        <v>19</v>
      </c>
      <c r="G38" s="1" t="s">
        <v>111</v>
      </c>
      <c r="H38" s="1" t="s">
        <v>21</v>
      </c>
      <c r="I38" s="1" t="s">
        <v>22</v>
      </c>
      <c r="J38" s="1" t="s">
        <v>147</v>
      </c>
      <c r="K38" s="1">
        <v>23115</v>
      </c>
      <c r="L38" s="1">
        <v>0</v>
      </c>
      <c r="M38" s="1">
        <v>0</v>
      </c>
      <c r="N38" s="1">
        <v>23115</v>
      </c>
    </row>
    <row r="39" spans="1:14" x14ac:dyDescent="0.2">
      <c r="A39" s="6" t="s">
        <v>129</v>
      </c>
      <c r="B39" s="6" t="s">
        <v>60</v>
      </c>
      <c r="C39" s="6" t="s">
        <v>148</v>
      </c>
      <c r="D39" s="1" t="s">
        <v>38</v>
      </c>
      <c r="E39" s="1" t="s">
        <v>152</v>
      </c>
      <c r="F39" s="1" t="s">
        <v>19</v>
      </c>
      <c r="G39" s="1" t="s">
        <v>111</v>
      </c>
      <c r="H39" s="1" t="s">
        <v>21</v>
      </c>
      <c r="I39" s="1" t="s">
        <v>22</v>
      </c>
      <c r="J39" s="1" t="s">
        <v>29</v>
      </c>
      <c r="K39" s="1">
        <v>23115</v>
      </c>
      <c r="L39" s="1">
        <v>0</v>
      </c>
      <c r="M39" s="1">
        <v>0</v>
      </c>
      <c r="N39" s="1">
        <v>23115</v>
      </c>
    </row>
    <row r="40" spans="1:14" x14ac:dyDescent="0.2">
      <c r="A40" s="6" t="s">
        <v>149</v>
      </c>
      <c r="B40" s="6" t="s">
        <v>150</v>
      </c>
      <c r="C40" s="6" t="s">
        <v>151</v>
      </c>
      <c r="D40" s="1" t="s">
        <v>38</v>
      </c>
      <c r="E40" s="1">
        <v>98439</v>
      </c>
      <c r="F40" s="1" t="s">
        <v>19</v>
      </c>
      <c r="G40" s="1" t="s">
        <v>111</v>
      </c>
      <c r="H40" s="1" t="s">
        <v>21</v>
      </c>
      <c r="I40" s="1" t="s">
        <v>22</v>
      </c>
      <c r="J40" s="1" t="s">
        <v>153</v>
      </c>
      <c r="K40" s="1">
        <v>23115</v>
      </c>
      <c r="L40" s="1">
        <v>0</v>
      </c>
      <c r="M40" s="1">
        <v>13891</v>
      </c>
      <c r="N40" s="1">
        <v>9224</v>
      </c>
    </row>
    <row r="41" spans="1:14" x14ac:dyDescent="0.2">
      <c r="A41" s="6" t="s">
        <v>154</v>
      </c>
      <c r="B41" s="6" t="s">
        <v>25</v>
      </c>
      <c r="C41" s="6" t="s">
        <v>155</v>
      </c>
      <c r="D41" s="1" t="s">
        <v>38</v>
      </c>
      <c r="E41" s="1">
        <v>98501</v>
      </c>
      <c r="F41" s="1" t="s">
        <v>19</v>
      </c>
      <c r="G41" s="1" t="s">
        <v>111</v>
      </c>
      <c r="H41" s="1" t="s">
        <v>21</v>
      </c>
      <c r="I41" s="1" t="s">
        <v>22</v>
      </c>
      <c r="J41" s="1" t="s">
        <v>156</v>
      </c>
      <c r="K41" s="1">
        <v>23115</v>
      </c>
      <c r="L41" s="1">
        <v>0</v>
      </c>
      <c r="M41" s="1">
        <v>0</v>
      </c>
      <c r="N41" s="1">
        <v>23115</v>
      </c>
    </row>
    <row r="42" spans="1:14" x14ac:dyDescent="0.2">
      <c r="A42" s="6" t="s">
        <v>157</v>
      </c>
      <c r="B42" s="6" t="s">
        <v>158</v>
      </c>
      <c r="C42" s="6" t="s">
        <v>159</v>
      </c>
      <c r="D42" s="1" t="s">
        <v>38</v>
      </c>
      <c r="E42" s="1">
        <v>98502</v>
      </c>
      <c r="F42" s="1" t="s">
        <v>19</v>
      </c>
      <c r="G42" s="1" t="s">
        <v>111</v>
      </c>
      <c r="H42" s="1" t="s">
        <v>21</v>
      </c>
      <c r="I42" s="1" t="s">
        <v>22</v>
      </c>
      <c r="J42" s="1" t="s">
        <v>160</v>
      </c>
      <c r="K42" s="1">
        <v>23115</v>
      </c>
      <c r="L42" s="1">
        <v>0</v>
      </c>
      <c r="M42" s="1">
        <v>0</v>
      </c>
      <c r="N42" s="1">
        <v>23115</v>
      </c>
    </row>
    <row r="43" spans="1:14" x14ac:dyDescent="0.2">
      <c r="A43" s="6" t="s">
        <v>81</v>
      </c>
      <c r="B43" s="6" t="s">
        <v>161</v>
      </c>
      <c r="C43" s="6" t="s">
        <v>162</v>
      </c>
      <c r="D43" s="1" t="s">
        <v>38</v>
      </c>
      <c r="E43" s="1">
        <v>98531</v>
      </c>
      <c r="F43" s="1" t="s">
        <v>19</v>
      </c>
      <c r="G43" s="1" t="s">
        <v>111</v>
      </c>
      <c r="H43" s="1" t="s">
        <v>21</v>
      </c>
      <c r="I43" s="1" t="s">
        <v>22</v>
      </c>
      <c r="J43" s="1" t="s">
        <v>96</v>
      </c>
      <c r="K43" s="1">
        <v>23115</v>
      </c>
      <c r="L43" s="1">
        <v>0</v>
      </c>
      <c r="M43" s="1">
        <v>0</v>
      </c>
      <c r="N43" s="1">
        <v>23115</v>
      </c>
    </row>
    <row r="44" spans="1:14" x14ac:dyDescent="0.2">
      <c r="A44" s="6" t="s">
        <v>163</v>
      </c>
      <c r="B44" s="6" t="s">
        <v>164</v>
      </c>
      <c r="C44" s="6" t="s">
        <v>165</v>
      </c>
      <c r="D44" s="1" t="s">
        <v>38</v>
      </c>
      <c r="E44" s="1">
        <v>98501</v>
      </c>
      <c r="F44" s="1" t="s">
        <v>19</v>
      </c>
      <c r="G44" s="1" t="s">
        <v>111</v>
      </c>
      <c r="H44" s="1" t="s">
        <v>21</v>
      </c>
      <c r="I44" s="1" t="s">
        <v>22</v>
      </c>
      <c r="J44" s="1" t="s">
        <v>123</v>
      </c>
      <c r="K44" s="1">
        <v>23115</v>
      </c>
      <c r="L44" s="1">
        <v>0</v>
      </c>
      <c r="M44" s="1">
        <v>1608</v>
      </c>
      <c r="N44" s="1">
        <v>21507</v>
      </c>
    </row>
    <row r="45" spans="1:14" x14ac:dyDescent="0.2">
      <c r="A45" s="6" t="s">
        <v>166</v>
      </c>
      <c r="B45" s="6" t="s">
        <v>21</v>
      </c>
      <c r="C45" s="6" t="s">
        <v>167</v>
      </c>
      <c r="D45" s="1" t="s">
        <v>38</v>
      </c>
      <c r="E45" s="1">
        <v>98116</v>
      </c>
      <c r="F45" s="1" t="s">
        <v>19</v>
      </c>
      <c r="G45" s="1" t="s">
        <v>111</v>
      </c>
      <c r="H45" s="1" t="s">
        <v>21</v>
      </c>
      <c r="I45" s="1" t="s">
        <v>22</v>
      </c>
      <c r="J45" s="1" t="s">
        <v>79</v>
      </c>
      <c r="K45" s="1">
        <v>23115</v>
      </c>
      <c r="L45" s="1">
        <v>0</v>
      </c>
      <c r="M45" s="1">
        <v>3273</v>
      </c>
      <c r="N45" s="1">
        <v>19842</v>
      </c>
    </row>
    <row r="46" spans="1:14" x14ac:dyDescent="0.2">
      <c r="A46" s="6" t="s">
        <v>168</v>
      </c>
      <c r="B46" s="6" t="s">
        <v>169</v>
      </c>
      <c r="C46" s="6" t="s">
        <v>170</v>
      </c>
      <c r="D46" s="1" t="s">
        <v>38</v>
      </c>
      <c r="E46" s="1">
        <v>98597</v>
      </c>
      <c r="F46" s="1" t="s">
        <v>19</v>
      </c>
      <c r="G46" s="1" t="s">
        <v>111</v>
      </c>
      <c r="H46" s="1" t="s">
        <v>21</v>
      </c>
      <c r="I46" s="1" t="s">
        <v>22</v>
      </c>
      <c r="J46" s="1" t="s">
        <v>171</v>
      </c>
      <c r="K46" s="1">
        <v>23115</v>
      </c>
      <c r="L46" s="1">
        <v>0</v>
      </c>
      <c r="M46" s="1">
        <v>16066</v>
      </c>
      <c r="N46" s="1">
        <v>7049</v>
      </c>
    </row>
    <row r="47" spans="1:14" x14ac:dyDescent="0.2">
      <c r="A47" s="6" t="s">
        <v>172</v>
      </c>
      <c r="B47" s="6" t="s">
        <v>173</v>
      </c>
      <c r="C47" s="6" t="s">
        <v>174</v>
      </c>
      <c r="D47" s="1" t="s">
        <v>38</v>
      </c>
      <c r="E47" s="1">
        <v>98226</v>
      </c>
      <c r="F47" s="1" t="s">
        <v>19</v>
      </c>
      <c r="G47" s="1" t="s">
        <v>111</v>
      </c>
      <c r="H47" s="1" t="s">
        <v>21</v>
      </c>
      <c r="I47" s="1" t="s">
        <v>22</v>
      </c>
      <c r="J47" s="1" t="s">
        <v>51</v>
      </c>
      <c r="K47" s="1">
        <v>23115</v>
      </c>
      <c r="L47" s="1">
        <v>0</v>
      </c>
      <c r="M47" s="1">
        <v>36747</v>
      </c>
      <c r="N47" s="1">
        <v>0</v>
      </c>
    </row>
    <row r="48" spans="1:14" x14ac:dyDescent="0.2">
      <c r="A48" s="6" t="s">
        <v>175</v>
      </c>
      <c r="B48" s="6" t="s">
        <v>25</v>
      </c>
      <c r="C48" s="6" t="s">
        <v>176</v>
      </c>
      <c r="D48" s="1" t="s">
        <v>38</v>
      </c>
      <c r="E48" s="1">
        <v>98102</v>
      </c>
      <c r="F48" s="1" t="s">
        <v>19</v>
      </c>
      <c r="G48" s="1" t="s">
        <v>111</v>
      </c>
      <c r="H48" s="1" t="s">
        <v>21</v>
      </c>
      <c r="I48" s="1" t="s">
        <v>22</v>
      </c>
      <c r="J48" s="1" t="s">
        <v>68</v>
      </c>
      <c r="K48" s="1">
        <v>23115</v>
      </c>
      <c r="L48" s="1">
        <v>0</v>
      </c>
      <c r="M48" s="1">
        <v>0</v>
      </c>
      <c r="N48" s="1">
        <v>23115</v>
      </c>
    </row>
    <row r="49" spans="1:14" x14ac:dyDescent="0.2">
      <c r="A49" s="6" t="s">
        <v>177</v>
      </c>
      <c r="B49" s="6" t="s">
        <v>31</v>
      </c>
      <c r="C49" s="6" t="s">
        <v>178</v>
      </c>
      <c r="D49" s="1" t="s">
        <v>38</v>
      </c>
      <c r="E49" s="1">
        <v>98388</v>
      </c>
      <c r="F49" s="1" t="s">
        <v>19</v>
      </c>
      <c r="G49" s="1" t="s">
        <v>111</v>
      </c>
      <c r="H49" s="1" t="s">
        <v>21</v>
      </c>
      <c r="I49" s="1" t="s">
        <v>22</v>
      </c>
      <c r="J49" s="1" t="s">
        <v>179</v>
      </c>
      <c r="K49" s="1">
        <v>23115</v>
      </c>
      <c r="L49" s="1">
        <v>0</v>
      </c>
      <c r="M49" s="1">
        <v>0</v>
      </c>
      <c r="N49" s="1">
        <v>23115</v>
      </c>
    </row>
    <row r="50" spans="1:14" x14ac:dyDescent="0.2">
      <c r="A50" s="6" t="s">
        <v>180</v>
      </c>
      <c r="B50" s="6" t="s">
        <v>181</v>
      </c>
      <c r="C50" s="6" t="s">
        <v>182</v>
      </c>
      <c r="D50" s="1" t="s">
        <v>38</v>
      </c>
      <c r="E50" s="1">
        <v>98112</v>
      </c>
      <c r="F50" s="1" t="s">
        <v>19</v>
      </c>
      <c r="G50" s="1" t="s">
        <v>111</v>
      </c>
      <c r="H50" s="1" t="s">
        <v>21</v>
      </c>
      <c r="I50" s="1" t="s">
        <v>22</v>
      </c>
      <c r="J50" s="1" t="s">
        <v>51</v>
      </c>
      <c r="K50" s="1">
        <v>23115</v>
      </c>
      <c r="L50" s="1">
        <v>0</v>
      </c>
      <c r="M50" s="1">
        <v>6504</v>
      </c>
      <c r="N50" s="1">
        <v>16611</v>
      </c>
    </row>
    <row r="51" spans="1:14" x14ac:dyDescent="0.2">
      <c r="A51" s="6" t="s">
        <v>183</v>
      </c>
      <c r="B51" s="6" t="s">
        <v>60</v>
      </c>
      <c r="C51" s="6" t="s">
        <v>184</v>
      </c>
      <c r="D51" s="1" t="s">
        <v>38</v>
      </c>
      <c r="E51" s="1">
        <v>98502</v>
      </c>
      <c r="F51" s="1" t="s">
        <v>19</v>
      </c>
      <c r="G51" s="1" t="s">
        <v>111</v>
      </c>
      <c r="H51" s="1" t="s">
        <v>21</v>
      </c>
      <c r="I51" s="1" t="s">
        <v>22</v>
      </c>
      <c r="J51" s="1" t="s">
        <v>185</v>
      </c>
      <c r="K51" s="1">
        <v>23115</v>
      </c>
      <c r="L51" s="1">
        <v>0</v>
      </c>
      <c r="M51" s="1">
        <v>0</v>
      </c>
      <c r="N51" s="1">
        <v>23115</v>
      </c>
    </row>
    <row r="52" spans="1:14" x14ac:dyDescent="0.2">
      <c r="A52" s="6" t="s">
        <v>186</v>
      </c>
      <c r="B52" s="6" t="s">
        <v>187</v>
      </c>
      <c r="C52" s="6" t="s">
        <v>188</v>
      </c>
      <c r="D52" s="1" t="s">
        <v>38</v>
      </c>
      <c r="E52" s="1">
        <v>98516</v>
      </c>
      <c r="F52" s="1" t="s">
        <v>19</v>
      </c>
      <c r="G52" s="1" t="s">
        <v>111</v>
      </c>
      <c r="H52" s="1" t="s">
        <v>21</v>
      </c>
      <c r="I52" s="1" t="s">
        <v>22</v>
      </c>
      <c r="J52" s="1" t="s">
        <v>189</v>
      </c>
      <c r="K52" s="1">
        <v>23115</v>
      </c>
      <c r="L52" s="1">
        <v>0</v>
      </c>
      <c r="M52" s="1">
        <v>6413</v>
      </c>
      <c r="N52" s="1">
        <v>16702</v>
      </c>
    </row>
    <row r="53" spans="1:14" x14ac:dyDescent="0.2">
      <c r="A53" s="6" t="s">
        <v>190</v>
      </c>
      <c r="B53" s="6" t="s">
        <v>191</v>
      </c>
      <c r="C53" s="6" t="s">
        <v>192</v>
      </c>
      <c r="D53" s="1" t="s">
        <v>38</v>
      </c>
      <c r="E53" s="1">
        <v>98502</v>
      </c>
      <c r="F53" s="1" t="s">
        <v>19</v>
      </c>
      <c r="G53" s="1" t="s">
        <v>111</v>
      </c>
      <c r="H53" s="1" t="s">
        <v>21</v>
      </c>
      <c r="I53" s="1" t="s">
        <v>22</v>
      </c>
      <c r="J53" s="1" t="s">
        <v>68</v>
      </c>
      <c r="K53" s="1">
        <v>23115</v>
      </c>
      <c r="L53" s="1">
        <v>0</v>
      </c>
      <c r="M53" s="1">
        <v>7489</v>
      </c>
      <c r="N53" s="1">
        <v>15626</v>
      </c>
    </row>
    <row r="54" spans="1:14" x14ac:dyDescent="0.2">
      <c r="A54" s="6" t="s">
        <v>193</v>
      </c>
      <c r="B54" s="6" t="s">
        <v>194</v>
      </c>
      <c r="C54" s="6" t="s">
        <v>195</v>
      </c>
      <c r="D54" s="1" t="s">
        <v>38</v>
      </c>
      <c r="E54" s="1">
        <v>98502</v>
      </c>
      <c r="F54" s="1" t="s">
        <v>19</v>
      </c>
      <c r="G54" s="1" t="s">
        <v>111</v>
      </c>
      <c r="H54" s="1" t="s">
        <v>21</v>
      </c>
      <c r="I54" s="1" t="s">
        <v>22</v>
      </c>
      <c r="J54" s="1" t="s">
        <v>196</v>
      </c>
      <c r="K54" s="1">
        <v>23115</v>
      </c>
      <c r="L54" s="1">
        <v>0</v>
      </c>
      <c r="M54" s="1">
        <v>0</v>
      </c>
      <c r="N54" s="1">
        <v>23115</v>
      </c>
    </row>
    <row r="55" spans="1:14" x14ac:dyDescent="0.2">
      <c r="A55" s="6" t="s">
        <v>197</v>
      </c>
      <c r="B55" s="6" t="s">
        <v>198</v>
      </c>
      <c r="C55" s="6" t="s">
        <v>199</v>
      </c>
      <c r="D55" s="1" t="s">
        <v>38</v>
      </c>
      <c r="E55" s="1" t="s">
        <v>202</v>
      </c>
      <c r="F55" s="1" t="s">
        <v>19</v>
      </c>
      <c r="G55" s="1" t="s">
        <v>111</v>
      </c>
      <c r="H55" s="1" t="s">
        <v>21</v>
      </c>
      <c r="I55" s="1" t="s">
        <v>22</v>
      </c>
      <c r="J55" s="1" t="s">
        <v>200</v>
      </c>
      <c r="K55" s="1">
        <v>23115</v>
      </c>
      <c r="L55" s="1">
        <v>0</v>
      </c>
      <c r="M55" s="1">
        <v>6905</v>
      </c>
      <c r="N55" s="1">
        <v>16210</v>
      </c>
    </row>
    <row r="56" spans="1:14" x14ac:dyDescent="0.2">
      <c r="A56" s="6" t="s">
        <v>48</v>
      </c>
      <c r="B56" s="6" t="s">
        <v>30</v>
      </c>
      <c r="C56" s="6" t="s">
        <v>201</v>
      </c>
      <c r="D56" s="1" t="s">
        <v>38</v>
      </c>
      <c r="E56" s="1">
        <v>98501</v>
      </c>
      <c r="F56" s="1" t="s">
        <v>19</v>
      </c>
      <c r="G56" s="1" t="s">
        <v>111</v>
      </c>
      <c r="H56" s="1" t="s">
        <v>21</v>
      </c>
      <c r="I56" s="1" t="s">
        <v>203</v>
      </c>
      <c r="J56" s="1" t="s">
        <v>204</v>
      </c>
      <c r="K56" s="1">
        <v>23115</v>
      </c>
      <c r="L56" s="1">
        <v>0</v>
      </c>
      <c r="M56" s="1">
        <v>0</v>
      </c>
      <c r="N56" s="1">
        <v>23115</v>
      </c>
    </row>
    <row r="57" spans="1:14" x14ac:dyDescent="0.2">
      <c r="A57" s="6" t="s">
        <v>205</v>
      </c>
      <c r="B57" s="6" t="s">
        <v>25</v>
      </c>
      <c r="C57" s="6" t="s">
        <v>206</v>
      </c>
      <c r="D57" s="1" t="s">
        <v>38</v>
      </c>
      <c r="E57" s="1">
        <v>98506</v>
      </c>
      <c r="F57" s="1" t="s">
        <v>19</v>
      </c>
      <c r="G57" s="1" t="s">
        <v>111</v>
      </c>
      <c r="H57" s="1" t="s">
        <v>21</v>
      </c>
      <c r="I57" s="1" t="s">
        <v>22</v>
      </c>
      <c r="J57" s="1" t="s">
        <v>207</v>
      </c>
      <c r="K57" s="1">
        <v>23115</v>
      </c>
      <c r="L57" s="1">
        <v>0</v>
      </c>
      <c r="M57" s="1">
        <v>8026</v>
      </c>
      <c r="N57" s="1">
        <v>15089</v>
      </c>
    </row>
    <row r="58" spans="1:14" x14ac:dyDescent="0.2">
      <c r="A58" s="6" t="s">
        <v>208</v>
      </c>
      <c r="B58" s="6" t="s">
        <v>172</v>
      </c>
      <c r="C58" s="6" t="s">
        <v>209</v>
      </c>
      <c r="D58" s="1" t="s">
        <v>38</v>
      </c>
      <c r="E58" s="1">
        <v>98502</v>
      </c>
      <c r="F58" s="1" t="s">
        <v>19</v>
      </c>
      <c r="G58" s="1" t="s">
        <v>111</v>
      </c>
      <c r="H58" s="1" t="s">
        <v>21</v>
      </c>
      <c r="I58" s="1" t="s">
        <v>22</v>
      </c>
      <c r="J58" s="1" t="s">
        <v>153</v>
      </c>
      <c r="K58" s="1">
        <v>23115</v>
      </c>
      <c r="L58" s="1">
        <v>0</v>
      </c>
      <c r="M58" s="1">
        <v>0</v>
      </c>
      <c r="N58" s="1">
        <v>23115</v>
      </c>
    </row>
    <row r="59" spans="1:14" x14ac:dyDescent="0.2">
      <c r="A59" s="6" t="s">
        <v>120</v>
      </c>
      <c r="B59" s="6" t="s">
        <v>30</v>
      </c>
      <c r="C59" s="6" t="s">
        <v>210</v>
      </c>
      <c r="D59" s="1" t="s">
        <v>38</v>
      </c>
      <c r="E59" s="1">
        <v>98506</v>
      </c>
      <c r="F59" s="1" t="s">
        <v>19</v>
      </c>
      <c r="G59" s="1" t="s">
        <v>111</v>
      </c>
      <c r="H59" s="1" t="s">
        <v>21</v>
      </c>
      <c r="I59" s="1" t="s">
        <v>22</v>
      </c>
      <c r="J59" s="1" t="s">
        <v>79</v>
      </c>
      <c r="K59" s="1">
        <v>23115</v>
      </c>
      <c r="L59" s="1">
        <v>0</v>
      </c>
      <c r="M59" s="1">
        <v>6570</v>
      </c>
      <c r="N59" s="1">
        <v>16545</v>
      </c>
    </row>
    <row r="60" spans="1:14" x14ac:dyDescent="0.2">
      <c r="A60" s="6" t="s">
        <v>129</v>
      </c>
      <c r="B60" s="6" t="s">
        <v>211</v>
      </c>
      <c r="C60" s="6" t="s">
        <v>212</v>
      </c>
      <c r="D60" s="1" t="s">
        <v>38</v>
      </c>
      <c r="E60" s="1">
        <v>98508</v>
      </c>
      <c r="F60" s="1" t="s">
        <v>19</v>
      </c>
      <c r="G60" s="1" t="s">
        <v>111</v>
      </c>
      <c r="H60" s="1" t="s">
        <v>21</v>
      </c>
      <c r="I60" s="1" t="s">
        <v>22</v>
      </c>
      <c r="J60" s="1" t="s">
        <v>213</v>
      </c>
      <c r="K60" s="1">
        <v>23115</v>
      </c>
      <c r="L60" s="1">
        <v>0</v>
      </c>
      <c r="M60" s="1">
        <v>10563</v>
      </c>
      <c r="N60" s="1">
        <v>12552</v>
      </c>
    </row>
    <row r="61" spans="1:14" x14ac:dyDescent="0.2">
      <c r="A61" s="6" t="s">
        <v>214</v>
      </c>
      <c r="B61" s="6" t="s">
        <v>215</v>
      </c>
      <c r="C61" s="6" t="s">
        <v>216</v>
      </c>
      <c r="D61" s="1" t="s">
        <v>38</v>
      </c>
      <c r="E61" s="1">
        <v>98402</v>
      </c>
      <c r="F61" s="1" t="s">
        <v>19</v>
      </c>
      <c r="G61" s="1" t="s">
        <v>111</v>
      </c>
      <c r="H61" s="1" t="s">
        <v>21</v>
      </c>
      <c r="I61" s="1" t="s">
        <v>22</v>
      </c>
      <c r="J61" s="1" t="s">
        <v>217</v>
      </c>
      <c r="K61" s="1">
        <v>23115</v>
      </c>
      <c r="L61" s="1">
        <v>0</v>
      </c>
      <c r="M61" s="1">
        <v>17510</v>
      </c>
      <c r="N61" s="1">
        <v>5605</v>
      </c>
    </row>
    <row r="62" spans="1:14" x14ac:dyDescent="0.2">
      <c r="A62" s="6" t="s">
        <v>218</v>
      </c>
      <c r="B62" s="6" t="s">
        <v>76</v>
      </c>
      <c r="C62" s="6" t="s">
        <v>219</v>
      </c>
      <c r="D62" s="1" t="s">
        <v>38</v>
      </c>
      <c r="E62" s="1">
        <v>98512</v>
      </c>
      <c r="F62" s="1" t="s">
        <v>19</v>
      </c>
      <c r="G62" s="1" t="s">
        <v>111</v>
      </c>
      <c r="H62" s="1" t="s">
        <v>21</v>
      </c>
      <c r="I62" s="1" t="s">
        <v>22</v>
      </c>
      <c r="J62" s="1" t="s">
        <v>131</v>
      </c>
      <c r="K62" s="1">
        <v>23115</v>
      </c>
      <c r="L62" s="1">
        <v>0</v>
      </c>
      <c r="M62" s="1">
        <v>0</v>
      </c>
      <c r="N62" s="1">
        <v>23115</v>
      </c>
    </row>
    <row r="63" spans="1:14" x14ac:dyDescent="0.2">
      <c r="A63" s="6" t="s">
        <v>220</v>
      </c>
      <c r="B63" s="6" t="s">
        <v>31</v>
      </c>
      <c r="C63" s="6" t="s">
        <v>221</v>
      </c>
      <c r="D63" s="1" t="s">
        <v>38</v>
      </c>
      <c r="E63" s="1">
        <v>98512</v>
      </c>
      <c r="F63" s="1" t="s">
        <v>19</v>
      </c>
      <c r="G63" s="1" t="s">
        <v>111</v>
      </c>
      <c r="H63" s="1" t="s">
        <v>21</v>
      </c>
      <c r="I63" s="1" t="s">
        <v>22</v>
      </c>
      <c r="J63" s="1" t="s">
        <v>222</v>
      </c>
      <c r="K63" s="1">
        <v>23115</v>
      </c>
      <c r="L63" s="1">
        <v>0</v>
      </c>
      <c r="M63" s="1">
        <v>2273</v>
      </c>
      <c r="N63" s="1">
        <v>20842</v>
      </c>
    </row>
    <row r="64" spans="1:14" x14ac:dyDescent="0.2">
      <c r="A64" s="6" t="s">
        <v>223</v>
      </c>
      <c r="B64" s="6" t="s">
        <v>30</v>
      </c>
      <c r="C64" s="6" t="s">
        <v>224</v>
      </c>
      <c r="D64" s="1" t="s">
        <v>38</v>
      </c>
      <c r="E64" s="1">
        <v>98502</v>
      </c>
      <c r="F64" s="1" t="s">
        <v>19</v>
      </c>
      <c r="G64" s="1" t="s">
        <v>111</v>
      </c>
      <c r="H64" s="1" t="s">
        <v>21</v>
      </c>
      <c r="I64" s="1" t="s">
        <v>22</v>
      </c>
      <c r="J64" s="1" t="s">
        <v>225</v>
      </c>
      <c r="K64" s="1">
        <v>23115</v>
      </c>
      <c r="L64" s="1">
        <v>0</v>
      </c>
      <c r="M64" s="1">
        <v>6030</v>
      </c>
      <c r="N64" s="1">
        <v>17085</v>
      </c>
    </row>
    <row r="65" spans="1:14" x14ac:dyDescent="0.2">
      <c r="A65" s="6" t="s">
        <v>226</v>
      </c>
      <c r="B65" s="6" t="s">
        <v>227</v>
      </c>
      <c r="C65" s="6" t="s">
        <v>228</v>
      </c>
      <c r="D65" s="1" t="s">
        <v>38</v>
      </c>
      <c r="E65" s="1">
        <v>98499</v>
      </c>
      <c r="F65" s="1" t="s">
        <v>19</v>
      </c>
      <c r="G65" s="1" t="s">
        <v>111</v>
      </c>
      <c r="H65" s="1" t="s">
        <v>21</v>
      </c>
      <c r="I65" s="1" t="s">
        <v>22</v>
      </c>
      <c r="J65" s="1" t="s">
        <v>65</v>
      </c>
      <c r="K65" s="1">
        <v>23115</v>
      </c>
      <c r="L65" s="1">
        <v>0</v>
      </c>
      <c r="M65" s="1">
        <v>9576</v>
      </c>
      <c r="N65" s="1">
        <v>13539</v>
      </c>
    </row>
    <row r="66" spans="1:14" x14ac:dyDescent="0.2">
      <c r="A66" s="6" t="s">
        <v>229</v>
      </c>
      <c r="B66" s="6" t="s">
        <v>21</v>
      </c>
      <c r="C66" s="6" t="s">
        <v>230</v>
      </c>
      <c r="D66" s="1" t="s">
        <v>38</v>
      </c>
      <c r="E66" s="1">
        <v>98502</v>
      </c>
      <c r="F66" s="1" t="s">
        <v>19</v>
      </c>
      <c r="G66" s="1" t="s">
        <v>111</v>
      </c>
      <c r="H66" s="1" t="s">
        <v>21</v>
      </c>
      <c r="I66" s="1" t="s">
        <v>22</v>
      </c>
      <c r="J66" s="1" t="s">
        <v>83</v>
      </c>
      <c r="K66" s="1">
        <v>23115</v>
      </c>
      <c r="L66" s="1">
        <v>0</v>
      </c>
      <c r="M66" s="1">
        <v>0</v>
      </c>
      <c r="N66" s="1">
        <v>23115</v>
      </c>
    </row>
    <row r="67" spans="1:14" x14ac:dyDescent="0.2">
      <c r="A67" s="6" t="s">
        <v>231</v>
      </c>
      <c r="B67" s="6" t="s">
        <v>232</v>
      </c>
      <c r="C67" s="6" t="s">
        <v>233</v>
      </c>
      <c r="D67" s="1" t="s">
        <v>38</v>
      </c>
      <c r="E67" s="1">
        <v>98506</v>
      </c>
      <c r="F67" s="1" t="s">
        <v>19</v>
      </c>
      <c r="G67" s="1" t="s">
        <v>111</v>
      </c>
      <c r="H67" s="1" t="s">
        <v>21</v>
      </c>
      <c r="I67" s="1" t="s">
        <v>22</v>
      </c>
      <c r="J67" s="1" t="s">
        <v>234</v>
      </c>
      <c r="K67" s="1">
        <v>23115</v>
      </c>
      <c r="L67" s="1">
        <v>0</v>
      </c>
      <c r="M67" s="1">
        <v>0</v>
      </c>
      <c r="N67" s="1">
        <v>23115</v>
      </c>
    </row>
    <row r="68" spans="1:14" x14ac:dyDescent="0.2">
      <c r="A68" s="6" t="s">
        <v>235</v>
      </c>
      <c r="B68" s="6" t="s">
        <v>70</v>
      </c>
      <c r="C68" s="6" t="s">
        <v>236</v>
      </c>
      <c r="D68" s="1" t="s">
        <v>38</v>
      </c>
      <c r="E68" s="1">
        <v>98087</v>
      </c>
      <c r="F68" s="1" t="s">
        <v>19</v>
      </c>
      <c r="G68" s="1" t="s">
        <v>111</v>
      </c>
      <c r="H68" s="1" t="s">
        <v>21</v>
      </c>
      <c r="I68" s="1" t="s">
        <v>22</v>
      </c>
      <c r="J68" s="1" t="s">
        <v>237</v>
      </c>
      <c r="K68" s="1">
        <v>23115</v>
      </c>
      <c r="L68" s="1">
        <v>0</v>
      </c>
      <c r="M68" s="1">
        <v>656</v>
      </c>
      <c r="N68" s="1">
        <v>22459</v>
      </c>
    </row>
    <row r="69" spans="1:14" x14ac:dyDescent="0.2">
      <c r="A69" s="6" t="s">
        <v>238</v>
      </c>
      <c r="B69" s="6" t="s">
        <v>118</v>
      </c>
      <c r="C69" s="6" t="s">
        <v>239</v>
      </c>
      <c r="D69" s="1" t="s">
        <v>38</v>
      </c>
      <c r="E69" s="1">
        <v>98501</v>
      </c>
      <c r="F69" s="1" t="s">
        <v>19</v>
      </c>
      <c r="G69" s="1" t="s">
        <v>111</v>
      </c>
      <c r="H69" s="1" t="s">
        <v>21</v>
      </c>
      <c r="I69" s="1" t="s">
        <v>22</v>
      </c>
      <c r="J69" s="1" t="s">
        <v>51</v>
      </c>
      <c r="K69" s="1">
        <v>23115</v>
      </c>
      <c r="L69" s="1">
        <v>0</v>
      </c>
      <c r="M69" s="1">
        <v>0</v>
      </c>
      <c r="N69" s="1">
        <v>23115</v>
      </c>
    </row>
    <row r="71" spans="1:14" x14ac:dyDescent="0.2">
      <c r="A71" s="6" t="s">
        <v>242</v>
      </c>
      <c r="B71" s="6" t="s">
        <v>25</v>
      </c>
      <c r="C71" s="6" t="s">
        <v>243</v>
      </c>
      <c r="D71" s="1" t="s">
        <v>38</v>
      </c>
      <c r="E71" s="1">
        <v>98501</v>
      </c>
      <c r="F71" s="1" t="s">
        <v>19</v>
      </c>
      <c r="G71" s="1" t="s">
        <v>111</v>
      </c>
      <c r="H71" s="1" t="s">
        <v>21</v>
      </c>
      <c r="I71" s="1" t="s">
        <v>22</v>
      </c>
      <c r="J71" s="1" t="s">
        <v>96</v>
      </c>
      <c r="K71" s="1">
        <v>23115</v>
      </c>
      <c r="L71" s="1">
        <v>0</v>
      </c>
      <c r="M71" s="1">
        <v>5586</v>
      </c>
      <c r="N71" s="1">
        <v>17529</v>
      </c>
    </row>
    <row r="72" spans="1:14" x14ac:dyDescent="0.2">
      <c r="A72" s="6" t="s">
        <v>244</v>
      </c>
      <c r="B72" s="6" t="s">
        <v>245</v>
      </c>
      <c r="C72" s="6" t="s">
        <v>243</v>
      </c>
      <c r="D72" s="1" t="s">
        <v>38</v>
      </c>
      <c r="E72" s="1">
        <v>98570</v>
      </c>
      <c r="F72" s="1" t="s">
        <v>19</v>
      </c>
      <c r="G72" s="1" t="s">
        <v>111</v>
      </c>
      <c r="H72" s="1" t="s">
        <v>21</v>
      </c>
      <c r="I72" s="1" t="s">
        <v>22</v>
      </c>
      <c r="J72" s="1" t="s">
        <v>246</v>
      </c>
      <c r="K72" s="1">
        <v>23115</v>
      </c>
      <c r="L72" s="1">
        <v>0</v>
      </c>
      <c r="M72" s="1">
        <v>1169</v>
      </c>
      <c r="N72" s="1">
        <v>21946</v>
      </c>
    </row>
    <row r="73" spans="1:14" x14ac:dyDescent="0.2">
      <c r="A73" s="6" t="s">
        <v>247</v>
      </c>
      <c r="B73" s="6" t="s">
        <v>15</v>
      </c>
      <c r="C73" s="6" t="s">
        <v>248</v>
      </c>
      <c r="D73" s="1" t="s">
        <v>38</v>
      </c>
      <c r="E73" s="1">
        <v>98053</v>
      </c>
      <c r="F73" s="1" t="s">
        <v>19</v>
      </c>
      <c r="G73" s="1" t="s">
        <v>111</v>
      </c>
      <c r="H73" s="1" t="s">
        <v>21</v>
      </c>
      <c r="I73" s="1" t="s">
        <v>22</v>
      </c>
      <c r="J73" s="1" t="s">
        <v>249</v>
      </c>
      <c r="K73" s="1">
        <v>21207</v>
      </c>
      <c r="L73" s="1">
        <v>0</v>
      </c>
      <c r="M73" s="1">
        <v>0</v>
      </c>
      <c r="N73" s="1">
        <v>21207</v>
      </c>
    </row>
    <row r="74" spans="1:14" x14ac:dyDescent="0.2">
      <c r="A74" s="6" t="s">
        <v>250</v>
      </c>
      <c r="B74" s="6" t="s">
        <v>251</v>
      </c>
      <c r="C74" s="6" t="s">
        <v>252</v>
      </c>
      <c r="D74" s="1" t="s">
        <v>38</v>
      </c>
      <c r="E74" s="1">
        <v>98508</v>
      </c>
      <c r="F74" s="1" t="s">
        <v>19</v>
      </c>
      <c r="G74" s="1" t="s">
        <v>111</v>
      </c>
      <c r="H74" s="1" t="s">
        <v>21</v>
      </c>
      <c r="I74" s="1" t="s">
        <v>22</v>
      </c>
      <c r="J74" s="1" t="s">
        <v>246</v>
      </c>
      <c r="K74" s="1">
        <v>23115</v>
      </c>
      <c r="L74" s="1">
        <v>0</v>
      </c>
      <c r="M74" s="1">
        <v>113</v>
      </c>
      <c r="N74" s="1">
        <v>23002</v>
      </c>
    </row>
    <row r="75" spans="1:14" x14ac:dyDescent="0.2">
      <c r="A75" s="6" t="s">
        <v>253</v>
      </c>
      <c r="B75" s="6" t="s">
        <v>254</v>
      </c>
      <c r="C75" s="6" t="s">
        <v>255</v>
      </c>
      <c r="D75" s="1" t="s">
        <v>38</v>
      </c>
      <c r="E75" s="1">
        <v>98502</v>
      </c>
      <c r="F75" s="1" t="s">
        <v>19</v>
      </c>
      <c r="G75" s="1" t="s">
        <v>111</v>
      </c>
      <c r="H75" s="1" t="s">
        <v>21</v>
      </c>
      <c r="I75" s="1" t="s">
        <v>22</v>
      </c>
      <c r="J75" s="1" t="s">
        <v>256</v>
      </c>
      <c r="K75" s="1">
        <v>23115</v>
      </c>
      <c r="L75" s="1">
        <v>0</v>
      </c>
      <c r="M75" s="1">
        <v>2614</v>
      </c>
      <c r="N75" s="1">
        <v>20501</v>
      </c>
    </row>
    <row r="76" spans="1:14" x14ac:dyDescent="0.2">
      <c r="A76" s="6" t="s">
        <v>257</v>
      </c>
      <c r="B76" s="6" t="s">
        <v>21</v>
      </c>
      <c r="C76" s="6" t="s">
        <v>258</v>
      </c>
      <c r="D76" s="1" t="s">
        <v>38</v>
      </c>
      <c r="E76" s="1">
        <v>98502</v>
      </c>
      <c r="F76" s="1" t="s">
        <v>19</v>
      </c>
      <c r="G76" s="1" t="s">
        <v>111</v>
      </c>
      <c r="H76" s="1" t="s">
        <v>21</v>
      </c>
      <c r="I76" s="1" t="s">
        <v>22</v>
      </c>
      <c r="J76" s="1" t="s">
        <v>259</v>
      </c>
      <c r="K76" s="1">
        <v>23115</v>
      </c>
      <c r="L76" s="1">
        <v>0</v>
      </c>
      <c r="M76" s="1">
        <v>0</v>
      </c>
      <c r="N76" s="1">
        <v>23115</v>
      </c>
    </row>
    <row r="77" spans="1:14" x14ac:dyDescent="0.2">
      <c r="A77" s="6" t="s">
        <v>260</v>
      </c>
      <c r="B77" s="6" t="s">
        <v>261</v>
      </c>
      <c r="C77" s="6" t="s">
        <v>262</v>
      </c>
      <c r="D77" s="1" t="s">
        <v>38</v>
      </c>
      <c r="E77" s="1">
        <v>98416</v>
      </c>
      <c r="F77" s="1" t="s">
        <v>19</v>
      </c>
      <c r="G77" s="1" t="s">
        <v>111</v>
      </c>
      <c r="H77" s="1" t="s">
        <v>21</v>
      </c>
      <c r="I77" s="1" t="s">
        <v>22</v>
      </c>
      <c r="J77" s="1" t="s">
        <v>47</v>
      </c>
      <c r="K77" s="1">
        <v>23115</v>
      </c>
      <c r="L77" s="1">
        <v>0</v>
      </c>
      <c r="M77" s="1">
        <v>0</v>
      </c>
      <c r="N77" s="1">
        <v>23115</v>
      </c>
    </row>
    <row r="78" spans="1:14" x14ac:dyDescent="0.2">
      <c r="A78" s="6" t="s">
        <v>263</v>
      </c>
      <c r="B78" s="6" t="s">
        <v>264</v>
      </c>
      <c r="C78" s="6" t="s">
        <v>265</v>
      </c>
      <c r="G78" s="1" t="s">
        <v>111</v>
      </c>
      <c r="H78" s="1" t="s">
        <v>21</v>
      </c>
      <c r="I78" s="1" t="s">
        <v>22</v>
      </c>
      <c r="J78" s="1" t="s">
        <v>266</v>
      </c>
      <c r="K78" s="1">
        <v>33666</v>
      </c>
      <c r="L78" s="1">
        <v>0</v>
      </c>
      <c r="M78" s="1">
        <v>0</v>
      </c>
      <c r="N78" s="1">
        <v>33666</v>
      </c>
    </row>
  </sheetData>
  <pageMargins left="0.75" right="0.75" top="1" bottom="1" header="0.5" footer="0.5"/>
  <pageSetup scale="62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topLeftCell="A4" workbookViewId="0">
      <selection activeCell="T22" sqref="T22"/>
    </sheetView>
  </sheetViews>
  <sheetFormatPr defaultRowHeight="12.75" x14ac:dyDescent="0.2"/>
  <cols>
    <col min="1" max="1" width="17.140625" style="1" customWidth="1"/>
    <col min="2" max="2" width="13.42578125" style="1" customWidth="1"/>
    <col min="3" max="3" width="16.5703125" style="1" customWidth="1"/>
    <col min="4" max="6" width="9.140625" style="1"/>
    <col min="7" max="7" width="20.5703125" style="1" customWidth="1"/>
    <col min="8" max="9" width="0" style="1" hidden="1" customWidth="1"/>
    <col min="10" max="10" width="14" style="1" customWidth="1"/>
    <col min="11" max="11" width="12.5703125" style="1" customWidth="1"/>
    <col min="12" max="14" width="9.140625" style="1"/>
    <col min="15" max="15" width="11.28515625" style="1" customWidth="1"/>
    <col min="16" max="16" width="16" style="2" customWidth="1"/>
    <col min="17" max="17" width="19.85546875" style="1" customWidth="1"/>
  </cols>
  <sheetData>
    <row r="1" spans="1:17" ht="38.2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267</v>
      </c>
      <c r="P1" s="12" t="s">
        <v>268</v>
      </c>
      <c r="Q1" s="12" t="s">
        <v>304</v>
      </c>
    </row>
    <row r="2" spans="1:17" ht="38.25" customHeight="1" x14ac:dyDescent="0.2">
      <c r="A2" s="27" t="s">
        <v>334</v>
      </c>
      <c r="B2" s="27"/>
      <c r="C2" s="27" t="s">
        <v>335</v>
      </c>
      <c r="D2" s="27"/>
      <c r="E2" s="27"/>
      <c r="F2" s="27"/>
      <c r="G2" s="27" t="s">
        <v>336</v>
      </c>
      <c r="H2" s="27"/>
      <c r="I2" s="27"/>
      <c r="J2" s="27"/>
      <c r="K2" s="27"/>
      <c r="L2" s="27"/>
      <c r="M2" s="27"/>
      <c r="N2" s="27"/>
      <c r="O2" s="27">
        <v>5820</v>
      </c>
      <c r="P2" s="28"/>
      <c r="Q2" s="28"/>
    </row>
    <row r="3" spans="1:17" ht="38.25" customHeight="1" x14ac:dyDescent="0.2">
      <c r="A3" s="27" t="s">
        <v>30</v>
      </c>
      <c r="B3" s="27"/>
      <c r="C3" s="27" t="s">
        <v>32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>
        <v>5820</v>
      </c>
      <c r="P3" s="28" t="s">
        <v>301</v>
      </c>
      <c r="Q3" s="28"/>
    </row>
    <row r="4" spans="1:17" ht="25.5" x14ac:dyDescent="0.2">
      <c r="A4" s="6" t="s">
        <v>40</v>
      </c>
      <c r="B4" s="6" t="s">
        <v>41</v>
      </c>
      <c r="C4" s="6" t="s">
        <v>42</v>
      </c>
      <c r="D4" s="1" t="s">
        <v>43</v>
      </c>
      <c r="E4" s="1">
        <v>20740</v>
      </c>
      <c r="F4" s="1" t="s">
        <v>19</v>
      </c>
      <c r="G4" s="1" t="s">
        <v>28</v>
      </c>
      <c r="H4" s="1" t="s">
        <v>21</v>
      </c>
      <c r="I4" s="1" t="s">
        <v>22</v>
      </c>
      <c r="J4" s="1" t="s">
        <v>44</v>
      </c>
      <c r="K4" s="1">
        <v>33666</v>
      </c>
      <c r="L4" s="1">
        <v>0</v>
      </c>
      <c r="M4" s="1">
        <v>4064</v>
      </c>
      <c r="N4" s="1">
        <v>29602</v>
      </c>
      <c r="O4" s="1">
        <f t="shared" ref="O4:O14" si="0">5820-M4</f>
        <v>1756</v>
      </c>
      <c r="P4" s="2" t="s">
        <v>269</v>
      </c>
    </row>
    <row r="5" spans="1:17" ht="25.5" x14ac:dyDescent="0.2">
      <c r="A5" s="6" t="s">
        <v>302</v>
      </c>
      <c r="B5" s="6"/>
      <c r="C5" s="6" t="s">
        <v>303</v>
      </c>
      <c r="D5" s="1" t="s">
        <v>18</v>
      </c>
      <c r="P5" s="2" t="s">
        <v>301</v>
      </c>
    </row>
    <row r="6" spans="1:17" x14ac:dyDescent="0.2">
      <c r="A6" s="6" t="s">
        <v>48</v>
      </c>
      <c r="B6" s="6" t="s">
        <v>31</v>
      </c>
      <c r="C6" s="6" t="s">
        <v>49</v>
      </c>
      <c r="D6" s="1" t="s">
        <v>50</v>
      </c>
      <c r="E6" s="1">
        <v>97405</v>
      </c>
      <c r="F6" s="1" t="s">
        <v>19</v>
      </c>
      <c r="G6" s="1" t="s">
        <v>28</v>
      </c>
      <c r="H6" s="1" t="s">
        <v>21</v>
      </c>
      <c r="I6" s="1" t="s">
        <v>22</v>
      </c>
      <c r="J6" s="1" t="s">
        <v>51</v>
      </c>
      <c r="K6" s="1">
        <v>33666</v>
      </c>
      <c r="L6" s="1">
        <v>0</v>
      </c>
      <c r="M6" s="1">
        <v>920</v>
      </c>
      <c r="N6" s="1">
        <v>32746</v>
      </c>
      <c r="O6" s="1">
        <f t="shared" si="0"/>
        <v>4900</v>
      </c>
    </row>
    <row r="7" spans="1:17" x14ac:dyDescent="0.2">
      <c r="A7" s="6" t="s">
        <v>59</v>
      </c>
      <c r="B7" s="6" t="s">
        <v>60</v>
      </c>
      <c r="C7" s="6" t="s">
        <v>61</v>
      </c>
      <c r="D7" s="1" t="s">
        <v>50</v>
      </c>
      <c r="E7" s="1">
        <v>97031</v>
      </c>
      <c r="F7" s="1" t="s">
        <v>19</v>
      </c>
      <c r="G7" s="1" t="s">
        <v>28</v>
      </c>
      <c r="H7" s="1" t="s">
        <v>21</v>
      </c>
      <c r="I7" s="1" t="s">
        <v>22</v>
      </c>
      <c r="J7" s="1" t="s">
        <v>51</v>
      </c>
      <c r="K7" s="1">
        <v>33666</v>
      </c>
      <c r="L7" s="1">
        <v>0</v>
      </c>
      <c r="M7" s="1">
        <v>0</v>
      </c>
      <c r="N7" s="1">
        <v>33666</v>
      </c>
      <c r="O7" s="1">
        <f t="shared" si="0"/>
        <v>5820</v>
      </c>
    </row>
    <row r="8" spans="1:17" ht="12" customHeight="1" x14ac:dyDescent="0.2">
      <c r="A8" s="6" t="s">
        <v>66</v>
      </c>
      <c r="B8" s="6" t="s">
        <v>60</v>
      </c>
      <c r="C8" s="6" t="s">
        <v>67</v>
      </c>
      <c r="D8" s="1" t="s">
        <v>43</v>
      </c>
      <c r="E8" s="1">
        <v>21204</v>
      </c>
      <c r="F8" s="1" t="s">
        <v>19</v>
      </c>
      <c r="G8" s="1" t="s">
        <v>28</v>
      </c>
      <c r="H8" s="1" t="s">
        <v>21</v>
      </c>
      <c r="I8" s="1" t="s">
        <v>22</v>
      </c>
      <c r="J8" s="1" t="s">
        <v>68</v>
      </c>
      <c r="K8" s="1">
        <v>33666</v>
      </c>
      <c r="L8" s="1">
        <v>0</v>
      </c>
      <c r="M8" s="1">
        <v>0</v>
      </c>
      <c r="N8" s="1">
        <v>33666</v>
      </c>
      <c r="O8" s="1">
        <f t="shared" si="0"/>
        <v>5820</v>
      </c>
    </row>
    <row r="9" spans="1:17" x14ac:dyDescent="0.2">
      <c r="A9" s="6" t="s">
        <v>72</v>
      </c>
      <c r="B9" s="6" t="s">
        <v>31</v>
      </c>
      <c r="C9" s="6" t="s">
        <v>73</v>
      </c>
      <c r="D9" s="1" t="s">
        <v>57</v>
      </c>
      <c r="E9" s="1">
        <v>11725</v>
      </c>
      <c r="F9" s="1" t="s">
        <v>19</v>
      </c>
      <c r="G9" s="1" t="s">
        <v>28</v>
      </c>
      <c r="H9" s="1" t="s">
        <v>21</v>
      </c>
      <c r="I9" s="1" t="s">
        <v>22</v>
      </c>
      <c r="J9" s="1" t="s">
        <v>74</v>
      </c>
      <c r="K9" s="1">
        <v>33666</v>
      </c>
      <c r="L9" s="1">
        <v>0</v>
      </c>
      <c r="M9" s="1">
        <v>1152</v>
      </c>
      <c r="N9" s="1">
        <v>32514</v>
      </c>
      <c r="O9" s="1">
        <f t="shared" si="0"/>
        <v>4668</v>
      </c>
    </row>
    <row r="10" spans="1:17" x14ac:dyDescent="0.2">
      <c r="A10" s="6" t="s">
        <v>75</v>
      </c>
      <c r="B10" s="6" t="s">
        <v>76</v>
      </c>
      <c r="C10" s="6" t="s">
        <v>77</v>
      </c>
      <c r="D10" s="1" t="s">
        <v>78</v>
      </c>
      <c r="E10" s="1">
        <v>6443</v>
      </c>
      <c r="F10" s="1" t="s">
        <v>19</v>
      </c>
      <c r="G10" s="1" t="s">
        <v>28</v>
      </c>
      <c r="H10" s="1" t="s">
        <v>21</v>
      </c>
      <c r="I10" s="1" t="s">
        <v>22</v>
      </c>
      <c r="J10" s="1" t="s">
        <v>79</v>
      </c>
      <c r="K10" s="1">
        <v>33666</v>
      </c>
      <c r="L10" s="1">
        <v>0</v>
      </c>
      <c r="M10" s="1">
        <v>1721</v>
      </c>
      <c r="N10" s="1">
        <v>31945</v>
      </c>
      <c r="O10" s="1">
        <f t="shared" si="0"/>
        <v>4099</v>
      </c>
    </row>
    <row r="11" spans="1:17" x14ac:dyDescent="0.2">
      <c r="A11" s="6" t="s">
        <v>84</v>
      </c>
      <c r="B11" s="6" t="s">
        <v>85</v>
      </c>
      <c r="C11" s="6" t="s">
        <v>86</v>
      </c>
      <c r="D11" s="1" t="s">
        <v>87</v>
      </c>
      <c r="E11" s="1">
        <v>15218</v>
      </c>
      <c r="F11" s="1" t="s">
        <v>19</v>
      </c>
      <c r="G11" s="1" t="s">
        <v>28</v>
      </c>
      <c r="H11" s="1" t="s">
        <v>21</v>
      </c>
      <c r="I11" s="1" t="s">
        <v>22</v>
      </c>
      <c r="J11" s="1" t="s">
        <v>88</v>
      </c>
      <c r="K11" s="1">
        <v>33666</v>
      </c>
      <c r="L11" s="1">
        <v>0</v>
      </c>
      <c r="M11" s="1">
        <v>314</v>
      </c>
      <c r="N11" s="1">
        <v>33352</v>
      </c>
      <c r="O11" s="1">
        <f t="shared" si="0"/>
        <v>5506</v>
      </c>
    </row>
    <row r="12" spans="1:17" x14ac:dyDescent="0.2">
      <c r="A12" s="6" t="s">
        <v>93</v>
      </c>
      <c r="B12" s="6" t="s">
        <v>31</v>
      </c>
      <c r="C12" s="6" t="s">
        <v>94</v>
      </c>
      <c r="D12" s="1" t="s">
        <v>95</v>
      </c>
      <c r="E12" s="1">
        <v>8540</v>
      </c>
      <c r="F12" s="1" t="s">
        <v>19</v>
      </c>
      <c r="G12" s="1" t="s">
        <v>28</v>
      </c>
      <c r="H12" s="1" t="s">
        <v>21</v>
      </c>
      <c r="I12" s="1" t="s">
        <v>22</v>
      </c>
      <c r="J12" s="1" t="s">
        <v>96</v>
      </c>
      <c r="K12" s="1">
        <v>33666</v>
      </c>
      <c r="L12" s="1">
        <v>0</v>
      </c>
      <c r="M12" s="1">
        <v>0</v>
      </c>
      <c r="N12" s="1">
        <v>33666</v>
      </c>
      <c r="O12" s="1">
        <f t="shared" si="0"/>
        <v>5820</v>
      </c>
    </row>
    <row r="13" spans="1:17" ht="25.5" x14ac:dyDescent="0.2">
      <c r="A13" s="6" t="s">
        <v>102</v>
      </c>
      <c r="B13" s="6" t="s">
        <v>103</v>
      </c>
      <c r="C13" s="6" t="s">
        <v>104</v>
      </c>
      <c r="D13" s="1" t="s">
        <v>18</v>
      </c>
      <c r="E13" s="1">
        <v>92656</v>
      </c>
      <c r="F13" s="1" t="s">
        <v>19</v>
      </c>
      <c r="G13" s="1" t="s">
        <v>28</v>
      </c>
      <c r="H13" s="1" t="s">
        <v>21</v>
      </c>
      <c r="I13" s="1" t="s">
        <v>22</v>
      </c>
      <c r="J13" s="1" t="s">
        <v>105</v>
      </c>
      <c r="K13" s="1">
        <v>33666</v>
      </c>
      <c r="L13" s="1">
        <v>0</v>
      </c>
      <c r="M13" s="1">
        <v>0</v>
      </c>
      <c r="N13" s="1">
        <v>33666</v>
      </c>
      <c r="O13" s="1">
        <f t="shared" si="0"/>
        <v>5820</v>
      </c>
      <c r="P13" s="2" t="s">
        <v>301</v>
      </c>
    </row>
    <row r="14" spans="1:17" ht="13.5" customHeight="1" x14ac:dyDescent="0.2">
      <c r="A14" s="6" t="s">
        <v>30</v>
      </c>
      <c r="B14" s="6" t="s">
        <v>106</v>
      </c>
      <c r="C14" s="6" t="s">
        <v>107</v>
      </c>
      <c r="D14" s="1" t="s">
        <v>38</v>
      </c>
      <c r="E14" s="1">
        <v>98512</v>
      </c>
      <c r="F14" s="1" t="s">
        <v>19</v>
      </c>
      <c r="G14" s="1" t="s">
        <v>28</v>
      </c>
      <c r="H14" s="1" t="s">
        <v>21</v>
      </c>
      <c r="I14" s="1" t="s">
        <v>22</v>
      </c>
      <c r="J14" s="1" t="s">
        <v>58</v>
      </c>
      <c r="K14" s="1">
        <v>23115</v>
      </c>
      <c r="L14" s="1">
        <v>0</v>
      </c>
      <c r="M14" s="1">
        <v>3871</v>
      </c>
      <c r="N14" s="1">
        <v>19244</v>
      </c>
      <c r="O14" s="1">
        <f t="shared" si="0"/>
        <v>1949</v>
      </c>
    </row>
    <row r="16" spans="1:17" x14ac:dyDescent="0.2">
      <c r="M16" s="21" t="s">
        <v>313</v>
      </c>
      <c r="N16" s="21"/>
      <c r="O16" s="21">
        <f>SUM(O2:O15)</f>
        <v>57798</v>
      </c>
    </row>
    <row r="17" spans="1:26" x14ac:dyDescent="0.2">
      <c r="M17" s="21"/>
      <c r="N17" s="21"/>
      <c r="O17" s="21"/>
    </row>
    <row r="19" spans="1:26" ht="25.5" x14ac:dyDescent="0.2">
      <c r="A19" s="1" t="s">
        <v>52</v>
      </c>
      <c r="B19" s="1" t="s">
        <v>25</v>
      </c>
      <c r="C19" s="1" t="s">
        <v>53</v>
      </c>
      <c r="D19" s="1" t="s">
        <v>43</v>
      </c>
      <c r="E19" s="1">
        <v>21044</v>
      </c>
      <c r="F19" s="1" t="s">
        <v>19</v>
      </c>
      <c r="G19" s="1" t="s">
        <v>28</v>
      </c>
      <c r="H19" s="1" t="s">
        <v>21</v>
      </c>
      <c r="I19" s="1" t="s">
        <v>22</v>
      </c>
      <c r="J19" s="1" t="s">
        <v>51</v>
      </c>
      <c r="K19" s="1">
        <v>33666</v>
      </c>
      <c r="L19" s="1">
        <v>0</v>
      </c>
      <c r="M19" s="1">
        <v>154421</v>
      </c>
      <c r="N19" s="1">
        <v>0</v>
      </c>
      <c r="O19" s="1">
        <f>5820-M19</f>
        <v>-148601</v>
      </c>
      <c r="P19" s="2" t="s">
        <v>270</v>
      </c>
    </row>
    <row r="20" spans="1:26" x14ac:dyDescent="0.2">
      <c r="A20" s="1" t="s">
        <v>54</v>
      </c>
      <c r="B20" s="1" t="s">
        <v>55</v>
      </c>
      <c r="C20" s="1" t="s">
        <v>56</v>
      </c>
      <c r="D20" s="1" t="s">
        <v>57</v>
      </c>
      <c r="E20" s="1">
        <v>11216</v>
      </c>
      <c r="F20" s="1" t="s">
        <v>19</v>
      </c>
      <c r="G20" s="1" t="s">
        <v>28</v>
      </c>
      <c r="H20" s="1" t="s">
        <v>21</v>
      </c>
      <c r="I20" s="1" t="s">
        <v>22</v>
      </c>
      <c r="J20" s="1" t="s">
        <v>58</v>
      </c>
      <c r="K20" s="1">
        <v>33666</v>
      </c>
      <c r="L20" s="1">
        <v>0</v>
      </c>
      <c r="M20" s="1">
        <v>11791</v>
      </c>
      <c r="N20" s="1">
        <v>21875</v>
      </c>
      <c r="O20" s="1">
        <f>5820-M20</f>
        <v>-5971</v>
      </c>
    </row>
    <row r="21" spans="1:26" x14ac:dyDescent="0.2">
      <c r="A21" s="1" t="s">
        <v>80</v>
      </c>
      <c r="B21" s="1" t="s">
        <v>81</v>
      </c>
      <c r="C21" s="1" t="s">
        <v>82</v>
      </c>
      <c r="D21" s="1" t="s">
        <v>57</v>
      </c>
      <c r="E21" s="1">
        <v>13323</v>
      </c>
      <c r="F21" s="1" t="s">
        <v>19</v>
      </c>
      <c r="G21" s="1" t="s">
        <v>28</v>
      </c>
      <c r="H21" s="1" t="s">
        <v>21</v>
      </c>
      <c r="I21" s="1" t="s">
        <v>22</v>
      </c>
      <c r="J21" s="1" t="s">
        <v>83</v>
      </c>
      <c r="K21" s="1">
        <v>23115</v>
      </c>
      <c r="L21" s="1">
        <v>0</v>
      </c>
      <c r="M21" s="1">
        <v>6656</v>
      </c>
      <c r="N21" s="1">
        <v>16459</v>
      </c>
      <c r="O21" s="1">
        <f>5820-M21</f>
        <v>-836</v>
      </c>
    </row>
    <row r="22" spans="1:26" s="3" customFormat="1" ht="38.25" x14ac:dyDescent="0.2">
      <c r="A22" s="9" t="s">
        <v>15</v>
      </c>
      <c r="B22" s="9" t="s">
        <v>16</v>
      </c>
      <c r="C22" s="9" t="s">
        <v>17</v>
      </c>
      <c r="D22" s="9" t="s">
        <v>18</v>
      </c>
      <c r="E22" s="9">
        <v>95570</v>
      </c>
      <c r="F22" s="9" t="s">
        <v>19</v>
      </c>
      <c r="G22" s="9" t="s">
        <v>20</v>
      </c>
      <c r="H22" s="9" t="s">
        <v>21</v>
      </c>
      <c r="I22" s="9" t="s">
        <v>22</v>
      </c>
      <c r="J22" s="9" t="s">
        <v>23</v>
      </c>
      <c r="K22" s="9">
        <v>23115</v>
      </c>
      <c r="L22" s="9">
        <v>0</v>
      </c>
      <c r="M22" s="9">
        <v>0</v>
      </c>
      <c r="N22" s="9">
        <v>23115</v>
      </c>
      <c r="O22" s="9"/>
      <c r="P22" s="10"/>
      <c r="Q22" s="10" t="s">
        <v>311</v>
      </c>
    </row>
    <row r="23" spans="1:26" ht="63.75" x14ac:dyDescent="0.2">
      <c r="A23" s="9" t="s">
        <v>69</v>
      </c>
      <c r="B23" s="9" t="s">
        <v>70</v>
      </c>
      <c r="C23" s="9" t="s">
        <v>71</v>
      </c>
      <c r="D23" s="9" t="s">
        <v>38</v>
      </c>
      <c r="E23" s="9">
        <v>98502</v>
      </c>
      <c r="F23" s="9" t="s">
        <v>19</v>
      </c>
      <c r="G23" s="9" t="s">
        <v>28</v>
      </c>
      <c r="H23" s="9" t="s">
        <v>21</v>
      </c>
      <c r="I23" s="9" t="s">
        <v>22</v>
      </c>
      <c r="J23" s="9" t="s">
        <v>68</v>
      </c>
      <c r="K23" s="9">
        <v>23115</v>
      </c>
      <c r="L23" s="9">
        <v>0</v>
      </c>
      <c r="M23" s="9">
        <v>279</v>
      </c>
      <c r="N23" s="9">
        <v>22836</v>
      </c>
      <c r="O23" s="9"/>
      <c r="P23" s="9"/>
      <c r="Q23" s="10" t="s">
        <v>312</v>
      </c>
    </row>
    <row r="24" spans="1:26" ht="38.25" x14ac:dyDescent="0.2">
      <c r="A24" s="9" t="s">
        <v>305</v>
      </c>
      <c r="B24" s="9" t="s">
        <v>306</v>
      </c>
      <c r="C24" s="9" t="s">
        <v>263</v>
      </c>
      <c r="D24" s="9" t="s">
        <v>307</v>
      </c>
      <c r="E24" s="9">
        <v>98122</v>
      </c>
      <c r="F24" s="9" t="s">
        <v>19</v>
      </c>
      <c r="G24" s="9" t="s">
        <v>20</v>
      </c>
      <c r="H24" s="9" t="s">
        <v>21</v>
      </c>
      <c r="I24" s="9" t="s">
        <v>22</v>
      </c>
      <c r="J24" s="9" t="s">
        <v>266</v>
      </c>
      <c r="K24" s="9">
        <v>23115</v>
      </c>
      <c r="L24" s="9">
        <v>0</v>
      </c>
      <c r="M24" s="9">
        <v>2968</v>
      </c>
      <c r="N24" s="9">
        <v>20147</v>
      </c>
      <c r="O24" s="9"/>
      <c r="P24" s="9"/>
      <c r="Q24" s="10" t="s">
        <v>310</v>
      </c>
      <c r="R24" s="8"/>
      <c r="S24" s="8"/>
      <c r="T24" s="8"/>
      <c r="U24" t="s">
        <v>31</v>
      </c>
      <c r="V24" t="s">
        <v>31</v>
      </c>
      <c r="W24" t="s">
        <v>31</v>
      </c>
      <c r="X24" t="s">
        <v>31</v>
      </c>
      <c r="Y24" t="s">
        <v>31</v>
      </c>
      <c r="Z24" t="s">
        <v>31</v>
      </c>
    </row>
  </sheetData>
  <pageMargins left="0.7" right="0.7" top="0.75" bottom="0.75" header="0.3" footer="0.3"/>
  <pageSetup scale="90" fitToWidth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selection activeCell="P25" sqref="P25"/>
    </sheetView>
  </sheetViews>
  <sheetFormatPr defaultRowHeight="12.75" x14ac:dyDescent="0.2"/>
  <cols>
    <col min="14" max="14" width="15.42578125" customWidth="1"/>
    <col min="15" max="15" width="12.7109375" customWidth="1"/>
    <col min="16" max="16" width="18.140625" customWidth="1"/>
    <col min="17" max="17" width="21.140625" customWidth="1"/>
  </cols>
  <sheetData>
    <row r="1" spans="1:17" ht="51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6" t="s">
        <v>13</v>
      </c>
      <c r="O1" s="2" t="s">
        <v>292</v>
      </c>
      <c r="P1" s="7" t="s">
        <v>293</v>
      </c>
      <c r="Q1" s="7" t="s">
        <v>304</v>
      </c>
    </row>
    <row r="2" spans="1:17" x14ac:dyDescent="0.2">
      <c r="A2" s="1" t="s">
        <v>108</v>
      </c>
      <c r="B2" s="1" t="s">
        <v>109</v>
      </c>
      <c r="C2" s="1" t="s">
        <v>110</v>
      </c>
      <c r="D2" s="1" t="s">
        <v>38</v>
      </c>
      <c r="E2" s="1">
        <v>98580</v>
      </c>
      <c r="F2" s="1" t="s">
        <v>19</v>
      </c>
      <c r="G2" s="1" t="s">
        <v>111</v>
      </c>
      <c r="H2" s="1" t="s">
        <v>21</v>
      </c>
      <c r="I2" s="1" t="s">
        <v>22</v>
      </c>
      <c r="J2" s="1" t="s">
        <v>29</v>
      </c>
      <c r="K2" s="1">
        <v>23115</v>
      </c>
      <c r="L2" s="1">
        <v>0</v>
      </c>
      <c r="M2" s="1">
        <v>0</v>
      </c>
      <c r="N2" s="17">
        <v>23115</v>
      </c>
      <c r="O2" s="1">
        <f t="shared" ref="O2:O19" si="0">1800-M2</f>
        <v>1800</v>
      </c>
      <c r="P2" s="1"/>
      <c r="Q2" s="1"/>
    </row>
    <row r="3" spans="1:17" s="3" customFormat="1" ht="38.25" x14ac:dyDescent="0.2">
      <c r="A3" s="9" t="s">
        <v>15</v>
      </c>
      <c r="B3" s="9" t="s">
        <v>16</v>
      </c>
      <c r="C3" s="9" t="s">
        <v>17</v>
      </c>
      <c r="D3" s="9" t="s">
        <v>18</v>
      </c>
      <c r="E3" s="9">
        <v>95570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9">
        <v>23115</v>
      </c>
      <c r="L3" s="9">
        <v>0</v>
      </c>
      <c r="M3" s="9">
        <v>0</v>
      </c>
      <c r="N3" s="18">
        <v>23115</v>
      </c>
      <c r="O3" s="9">
        <f t="shared" si="0"/>
        <v>1800</v>
      </c>
      <c r="P3" s="10"/>
      <c r="Q3" s="10" t="s">
        <v>311</v>
      </c>
    </row>
    <row r="4" spans="1:17" x14ac:dyDescent="0.2">
      <c r="A4" s="1" t="s">
        <v>135</v>
      </c>
      <c r="B4" s="1" t="s">
        <v>136</v>
      </c>
      <c r="C4" s="1" t="s">
        <v>137</v>
      </c>
      <c r="D4" s="1" t="s">
        <v>38</v>
      </c>
      <c r="E4" s="1">
        <v>98404</v>
      </c>
      <c r="F4" s="1" t="s">
        <v>19</v>
      </c>
      <c r="G4" s="1" t="s">
        <v>111</v>
      </c>
      <c r="H4" s="1" t="s">
        <v>21</v>
      </c>
      <c r="I4" s="1" t="s">
        <v>22</v>
      </c>
      <c r="J4" s="1" t="s">
        <v>138</v>
      </c>
      <c r="K4" s="1">
        <v>23115</v>
      </c>
      <c r="L4" s="1">
        <v>0</v>
      </c>
      <c r="M4" s="1">
        <v>0</v>
      </c>
      <c r="N4" s="17">
        <v>23115</v>
      </c>
      <c r="O4" s="1">
        <f t="shared" si="0"/>
        <v>1800</v>
      </c>
      <c r="P4" s="1"/>
      <c r="Q4" s="1"/>
    </row>
    <row r="5" spans="1:17" x14ac:dyDescent="0.2">
      <c r="A5" s="1" t="s">
        <v>144</v>
      </c>
      <c r="B5" s="1" t="s">
        <v>145</v>
      </c>
      <c r="C5" s="1" t="s">
        <v>146</v>
      </c>
      <c r="D5" s="1" t="s">
        <v>38</v>
      </c>
      <c r="E5" s="1">
        <v>98312</v>
      </c>
      <c r="F5" s="1" t="s">
        <v>19</v>
      </c>
      <c r="G5" s="1" t="s">
        <v>111</v>
      </c>
      <c r="H5" s="1" t="s">
        <v>21</v>
      </c>
      <c r="I5" s="1" t="s">
        <v>22</v>
      </c>
      <c r="J5" s="1" t="s">
        <v>147</v>
      </c>
      <c r="K5" s="1">
        <v>23115</v>
      </c>
      <c r="L5" s="1">
        <v>0</v>
      </c>
      <c r="M5" s="1">
        <v>0</v>
      </c>
      <c r="N5" s="17">
        <v>23115</v>
      </c>
      <c r="O5" s="1">
        <f t="shared" si="0"/>
        <v>1800</v>
      </c>
      <c r="P5" s="1">
        <v>1700</v>
      </c>
      <c r="Q5" s="1" t="s">
        <v>380</v>
      </c>
    </row>
    <row r="6" spans="1:17" x14ac:dyDescent="0.2">
      <c r="A6" s="1" t="s">
        <v>129</v>
      </c>
      <c r="B6" s="1" t="s">
        <v>60</v>
      </c>
      <c r="C6" s="1" t="s">
        <v>148</v>
      </c>
      <c r="D6" s="1" t="s">
        <v>38</v>
      </c>
      <c r="E6" s="1">
        <v>98032</v>
      </c>
      <c r="F6" s="1" t="s">
        <v>19</v>
      </c>
      <c r="G6" s="1" t="s">
        <v>111</v>
      </c>
      <c r="H6" s="1" t="s">
        <v>21</v>
      </c>
      <c r="I6" s="1" t="s">
        <v>22</v>
      </c>
      <c r="J6" s="1" t="s">
        <v>29</v>
      </c>
      <c r="K6" s="1">
        <v>23115</v>
      </c>
      <c r="L6" s="1">
        <v>0</v>
      </c>
      <c r="M6" s="1">
        <v>0</v>
      </c>
      <c r="N6" s="17">
        <v>23115</v>
      </c>
      <c r="O6" s="1">
        <f t="shared" si="0"/>
        <v>1800</v>
      </c>
      <c r="P6" s="1"/>
      <c r="Q6" s="1"/>
    </row>
    <row r="7" spans="1:17" x14ac:dyDescent="0.2">
      <c r="A7" s="1" t="s">
        <v>154</v>
      </c>
      <c r="B7" s="1" t="s">
        <v>25</v>
      </c>
      <c r="C7" s="1" t="s">
        <v>155</v>
      </c>
      <c r="D7" s="1" t="s">
        <v>38</v>
      </c>
      <c r="E7" s="1">
        <v>98439</v>
      </c>
      <c r="F7" s="1" t="s">
        <v>19</v>
      </c>
      <c r="G7" s="1" t="s">
        <v>111</v>
      </c>
      <c r="H7" s="1" t="s">
        <v>21</v>
      </c>
      <c r="I7" s="1" t="s">
        <v>22</v>
      </c>
      <c r="J7" s="1" t="s">
        <v>156</v>
      </c>
      <c r="K7" s="1">
        <v>23115</v>
      </c>
      <c r="L7" s="1">
        <v>0</v>
      </c>
      <c r="M7" s="1">
        <v>0</v>
      </c>
      <c r="N7" s="17">
        <v>23115</v>
      </c>
      <c r="O7" s="1">
        <f t="shared" si="0"/>
        <v>1800</v>
      </c>
      <c r="P7" s="1">
        <v>1700</v>
      </c>
      <c r="Q7" s="1" t="s">
        <v>380</v>
      </c>
    </row>
    <row r="8" spans="1:17" x14ac:dyDescent="0.2">
      <c r="A8" s="1" t="s">
        <v>177</v>
      </c>
      <c r="B8" s="1" t="s">
        <v>31</v>
      </c>
      <c r="C8" s="1" t="s">
        <v>178</v>
      </c>
      <c r="D8" s="1" t="s">
        <v>38</v>
      </c>
      <c r="E8" s="1">
        <v>98102</v>
      </c>
      <c r="F8" s="1" t="s">
        <v>19</v>
      </c>
      <c r="G8" s="1" t="s">
        <v>111</v>
      </c>
      <c r="H8" s="1" t="s">
        <v>21</v>
      </c>
      <c r="I8" s="1" t="s">
        <v>22</v>
      </c>
      <c r="J8" s="1" t="s">
        <v>179</v>
      </c>
      <c r="K8" s="1">
        <v>23115</v>
      </c>
      <c r="L8" s="1">
        <v>0</v>
      </c>
      <c r="M8" s="1">
        <v>0</v>
      </c>
      <c r="N8" s="17">
        <v>23115</v>
      </c>
      <c r="O8" s="1">
        <f t="shared" si="0"/>
        <v>1800</v>
      </c>
      <c r="P8" s="1"/>
      <c r="Q8" s="1"/>
    </row>
    <row r="9" spans="1:17" ht="51" x14ac:dyDescent="0.2">
      <c r="A9" s="9" t="s">
        <v>69</v>
      </c>
      <c r="B9" s="9" t="s">
        <v>70</v>
      </c>
      <c r="C9" s="9" t="s">
        <v>71</v>
      </c>
      <c r="D9" s="9" t="s">
        <v>38</v>
      </c>
      <c r="E9" s="9">
        <v>98502</v>
      </c>
      <c r="F9" s="9" t="s">
        <v>19</v>
      </c>
      <c r="G9" s="9" t="s">
        <v>28</v>
      </c>
      <c r="H9" s="9" t="s">
        <v>21</v>
      </c>
      <c r="I9" s="9" t="s">
        <v>22</v>
      </c>
      <c r="J9" s="9" t="s">
        <v>68</v>
      </c>
      <c r="K9" s="9">
        <v>23115</v>
      </c>
      <c r="L9" s="9">
        <v>0</v>
      </c>
      <c r="M9" s="9">
        <v>279</v>
      </c>
      <c r="N9" s="18">
        <v>22836</v>
      </c>
      <c r="O9" s="13">
        <f t="shared" si="0"/>
        <v>1521</v>
      </c>
      <c r="P9" s="9"/>
      <c r="Q9" s="15" t="s">
        <v>312</v>
      </c>
    </row>
    <row r="10" spans="1:17" x14ac:dyDescent="0.2">
      <c r="A10" s="1" t="s">
        <v>193</v>
      </c>
      <c r="B10" s="1" t="s">
        <v>194</v>
      </c>
      <c r="C10" s="1" t="s">
        <v>195</v>
      </c>
      <c r="D10" s="1" t="s">
        <v>38</v>
      </c>
      <c r="E10" s="1">
        <v>98502</v>
      </c>
      <c r="F10" s="1" t="s">
        <v>19</v>
      </c>
      <c r="G10" s="1" t="s">
        <v>111</v>
      </c>
      <c r="H10" s="1" t="s">
        <v>21</v>
      </c>
      <c r="I10" s="1" t="s">
        <v>22</v>
      </c>
      <c r="J10" s="1" t="s">
        <v>196</v>
      </c>
      <c r="K10" s="1">
        <v>23115</v>
      </c>
      <c r="L10" s="1">
        <v>0</v>
      </c>
      <c r="M10" s="1">
        <v>0</v>
      </c>
      <c r="N10" s="17">
        <v>23115</v>
      </c>
      <c r="O10" s="1">
        <f t="shared" si="0"/>
        <v>1800</v>
      </c>
      <c r="P10" s="1"/>
      <c r="Q10" s="1"/>
    </row>
    <row r="11" spans="1:17" x14ac:dyDescent="0.2">
      <c r="A11" s="1" t="s">
        <v>208</v>
      </c>
      <c r="B11" s="1" t="s">
        <v>172</v>
      </c>
      <c r="C11" s="1" t="s">
        <v>209</v>
      </c>
      <c r="D11" s="1" t="s">
        <v>38</v>
      </c>
      <c r="E11" s="1">
        <v>98506</v>
      </c>
      <c r="F11" s="1" t="s">
        <v>19</v>
      </c>
      <c r="G11" s="1" t="s">
        <v>111</v>
      </c>
      <c r="H11" s="1" t="s">
        <v>21</v>
      </c>
      <c r="I11" s="1" t="s">
        <v>22</v>
      </c>
      <c r="J11" s="1" t="s">
        <v>153</v>
      </c>
      <c r="K11" s="1">
        <v>23115</v>
      </c>
      <c r="L11" s="1">
        <v>0</v>
      </c>
      <c r="M11" s="1">
        <v>0</v>
      </c>
      <c r="N11" s="17">
        <v>23115</v>
      </c>
      <c r="O11" s="1">
        <f t="shared" si="0"/>
        <v>1800</v>
      </c>
      <c r="P11" s="1"/>
      <c r="Q11" s="1"/>
    </row>
    <row r="12" spans="1:17" x14ac:dyDescent="0.2">
      <c r="A12" s="1" t="s">
        <v>218</v>
      </c>
      <c r="B12" s="1" t="s">
        <v>76</v>
      </c>
      <c r="C12" s="1" t="s">
        <v>219</v>
      </c>
      <c r="D12" s="1" t="s">
        <v>38</v>
      </c>
      <c r="E12" s="1">
        <v>98402</v>
      </c>
      <c r="F12" s="1" t="s">
        <v>19</v>
      </c>
      <c r="G12" s="1" t="s">
        <v>111</v>
      </c>
      <c r="H12" s="1" t="s">
        <v>21</v>
      </c>
      <c r="I12" s="1" t="s">
        <v>22</v>
      </c>
      <c r="J12" s="1" t="s">
        <v>131</v>
      </c>
      <c r="K12" s="1">
        <v>23115</v>
      </c>
      <c r="L12" s="1">
        <v>0</v>
      </c>
      <c r="M12" s="1">
        <v>0</v>
      </c>
      <c r="N12" s="17">
        <v>23115</v>
      </c>
      <c r="O12" s="1">
        <f t="shared" si="0"/>
        <v>1800</v>
      </c>
      <c r="P12" s="1">
        <v>1700</v>
      </c>
      <c r="Q12" s="1" t="s">
        <v>380</v>
      </c>
    </row>
    <row r="13" spans="1:17" x14ac:dyDescent="0.2">
      <c r="A13" s="1" t="s">
        <v>229</v>
      </c>
      <c r="B13" s="1" t="s">
        <v>21</v>
      </c>
      <c r="C13" s="1" t="s">
        <v>230</v>
      </c>
      <c r="D13" s="1" t="s">
        <v>38</v>
      </c>
      <c r="E13" s="1">
        <v>98499</v>
      </c>
      <c r="F13" s="1" t="s">
        <v>19</v>
      </c>
      <c r="G13" s="1" t="s">
        <v>111</v>
      </c>
      <c r="H13" s="1" t="s">
        <v>21</v>
      </c>
      <c r="I13" s="1" t="s">
        <v>22</v>
      </c>
      <c r="J13" s="1" t="s">
        <v>83</v>
      </c>
      <c r="K13" s="1">
        <v>23115</v>
      </c>
      <c r="L13" s="1">
        <v>0</v>
      </c>
      <c r="M13" s="1">
        <v>0</v>
      </c>
      <c r="N13" s="17">
        <v>23115</v>
      </c>
      <c r="O13" s="1">
        <f t="shared" si="0"/>
        <v>1800</v>
      </c>
      <c r="P13" s="1">
        <v>1700</v>
      </c>
      <c r="Q13" s="1" t="s">
        <v>380</v>
      </c>
    </row>
    <row r="14" spans="1:17" x14ac:dyDescent="0.2">
      <c r="A14" s="1" t="s">
        <v>231</v>
      </c>
      <c r="B14" s="1" t="s">
        <v>232</v>
      </c>
      <c r="C14" s="1" t="s">
        <v>233</v>
      </c>
      <c r="D14" s="1" t="s">
        <v>38</v>
      </c>
      <c r="E14" s="1">
        <v>98502</v>
      </c>
      <c r="F14" s="1" t="s">
        <v>19</v>
      </c>
      <c r="G14" s="1" t="s">
        <v>111</v>
      </c>
      <c r="H14" s="1" t="s">
        <v>21</v>
      </c>
      <c r="I14" s="1" t="s">
        <v>22</v>
      </c>
      <c r="J14" s="1" t="s">
        <v>234</v>
      </c>
      <c r="K14" s="1">
        <v>23115</v>
      </c>
      <c r="L14" s="1">
        <v>0</v>
      </c>
      <c r="M14" s="1">
        <v>0</v>
      </c>
      <c r="N14" s="17">
        <v>23115</v>
      </c>
      <c r="O14" s="1">
        <f t="shared" si="0"/>
        <v>1800</v>
      </c>
      <c r="P14" s="1"/>
      <c r="Q14" s="1"/>
    </row>
    <row r="15" spans="1:17" x14ac:dyDescent="0.2">
      <c r="A15" s="1" t="s">
        <v>238</v>
      </c>
      <c r="B15" s="1" t="s">
        <v>118</v>
      </c>
      <c r="C15" s="1" t="s">
        <v>239</v>
      </c>
      <c r="D15" s="1" t="s">
        <v>38</v>
      </c>
      <c r="E15" s="1">
        <v>98087</v>
      </c>
      <c r="F15" s="1" t="s">
        <v>19</v>
      </c>
      <c r="G15" s="1" t="s">
        <v>111</v>
      </c>
      <c r="H15" s="1" t="s">
        <v>21</v>
      </c>
      <c r="I15" s="1" t="s">
        <v>22</v>
      </c>
      <c r="J15" s="1" t="s">
        <v>51</v>
      </c>
      <c r="K15" s="1">
        <v>23115</v>
      </c>
      <c r="L15" s="1">
        <v>0</v>
      </c>
      <c r="M15" s="1">
        <v>0</v>
      </c>
      <c r="N15" s="17">
        <v>23115</v>
      </c>
      <c r="O15" s="1">
        <f t="shared" si="0"/>
        <v>1800</v>
      </c>
      <c r="P15" s="1"/>
      <c r="Q15" s="1"/>
    </row>
    <row r="16" spans="1:17" x14ac:dyDescent="0.2">
      <c r="A16" s="1" t="s">
        <v>247</v>
      </c>
      <c r="B16" s="1" t="s">
        <v>15</v>
      </c>
      <c r="C16" s="1" t="s">
        <v>248</v>
      </c>
      <c r="D16" s="1" t="s">
        <v>38</v>
      </c>
      <c r="E16" s="1">
        <v>98570</v>
      </c>
      <c r="F16" s="1" t="s">
        <v>19</v>
      </c>
      <c r="G16" s="1" t="s">
        <v>111</v>
      </c>
      <c r="H16" s="1" t="s">
        <v>21</v>
      </c>
      <c r="I16" s="1" t="s">
        <v>22</v>
      </c>
      <c r="J16" s="1" t="s">
        <v>249</v>
      </c>
      <c r="K16" s="1">
        <v>21207</v>
      </c>
      <c r="L16" s="1">
        <v>0</v>
      </c>
      <c r="M16" s="1">
        <v>0</v>
      </c>
      <c r="N16" s="17">
        <v>21207</v>
      </c>
      <c r="O16" s="1">
        <f t="shared" si="0"/>
        <v>1800</v>
      </c>
      <c r="P16" s="1"/>
      <c r="Q16" s="1"/>
    </row>
    <row r="17" spans="1:26" x14ac:dyDescent="0.2">
      <c r="A17" s="13" t="s">
        <v>250</v>
      </c>
      <c r="B17" s="13" t="s">
        <v>251</v>
      </c>
      <c r="C17" s="13" t="s">
        <v>252</v>
      </c>
      <c r="D17" s="13" t="s">
        <v>38</v>
      </c>
      <c r="E17" s="13">
        <v>98053</v>
      </c>
      <c r="F17" s="13" t="s">
        <v>19</v>
      </c>
      <c r="G17" s="13" t="s">
        <v>111</v>
      </c>
      <c r="H17" s="13" t="s">
        <v>21</v>
      </c>
      <c r="I17" s="13" t="s">
        <v>22</v>
      </c>
      <c r="J17" s="13" t="s">
        <v>246</v>
      </c>
      <c r="K17" s="13">
        <v>23115</v>
      </c>
      <c r="L17" s="13">
        <v>0</v>
      </c>
      <c r="M17" s="13">
        <v>113</v>
      </c>
      <c r="N17" s="19">
        <v>23002</v>
      </c>
      <c r="O17" s="13">
        <f t="shared" si="0"/>
        <v>1687</v>
      </c>
      <c r="P17" s="1"/>
      <c r="Q17" s="1"/>
    </row>
    <row r="18" spans="1:26" x14ac:dyDescent="0.2">
      <c r="A18" s="1" t="s">
        <v>257</v>
      </c>
      <c r="B18" s="1" t="s">
        <v>21</v>
      </c>
      <c r="C18" s="1" t="s">
        <v>258</v>
      </c>
      <c r="D18" s="1" t="s">
        <v>38</v>
      </c>
      <c r="E18" s="1">
        <v>98502</v>
      </c>
      <c r="F18" s="1" t="s">
        <v>19</v>
      </c>
      <c r="G18" s="1" t="s">
        <v>111</v>
      </c>
      <c r="H18" s="1" t="s">
        <v>21</v>
      </c>
      <c r="I18" s="1" t="s">
        <v>22</v>
      </c>
      <c r="J18" s="1" t="s">
        <v>259</v>
      </c>
      <c r="K18" s="1">
        <v>23115</v>
      </c>
      <c r="L18" s="1">
        <v>0</v>
      </c>
      <c r="M18" s="1">
        <v>0</v>
      </c>
      <c r="N18" s="17">
        <v>23115</v>
      </c>
      <c r="O18" s="1">
        <f t="shared" si="0"/>
        <v>1800</v>
      </c>
      <c r="P18" s="1"/>
      <c r="Q18" s="1"/>
    </row>
    <row r="19" spans="1:26" x14ac:dyDescent="0.2">
      <c r="A19" s="1" t="s">
        <v>263</v>
      </c>
      <c r="B19" s="1" t="s">
        <v>264</v>
      </c>
      <c r="C19" s="1" t="s">
        <v>265</v>
      </c>
      <c r="D19" s="1" t="s">
        <v>38</v>
      </c>
      <c r="E19" s="1">
        <v>98416</v>
      </c>
      <c r="F19" s="1" t="s">
        <v>19</v>
      </c>
      <c r="G19" s="1" t="s">
        <v>111</v>
      </c>
      <c r="H19" s="1" t="s">
        <v>21</v>
      </c>
      <c r="I19" s="1" t="s">
        <v>22</v>
      </c>
      <c r="J19" s="1" t="s">
        <v>266</v>
      </c>
      <c r="K19" s="1">
        <v>33666</v>
      </c>
      <c r="L19" s="1">
        <v>0</v>
      </c>
      <c r="M19" s="1">
        <v>0</v>
      </c>
      <c r="N19" s="17">
        <v>33666</v>
      </c>
      <c r="O19" s="1">
        <f t="shared" si="0"/>
        <v>1800</v>
      </c>
      <c r="P19" s="1"/>
      <c r="Q19" s="1"/>
    </row>
    <row r="20" spans="1:26" x14ac:dyDescent="0.2">
      <c r="O20" s="1"/>
      <c r="P20" s="1"/>
      <c r="Q20" s="1"/>
    </row>
    <row r="21" spans="1:26" x14ac:dyDescent="0.2">
      <c r="L21" s="20" t="s">
        <v>298</v>
      </c>
      <c r="M21" s="14"/>
      <c r="N21" s="14"/>
      <c r="O21" s="21">
        <f xml:space="preserve"> SUM(O9,O17)</f>
        <v>3208</v>
      </c>
      <c r="P21" s="1"/>
      <c r="Q21" s="1"/>
    </row>
    <row r="22" spans="1:26" x14ac:dyDescent="0.2">
      <c r="O22" s="1"/>
      <c r="P22" s="1"/>
      <c r="Q22" s="1"/>
    </row>
    <row r="23" spans="1:26" x14ac:dyDescent="0.2">
      <c r="A23" s="1" t="s">
        <v>166</v>
      </c>
      <c r="B23" s="1" t="s">
        <v>21</v>
      </c>
      <c r="C23" s="1" t="s">
        <v>167</v>
      </c>
      <c r="D23" s="1" t="s">
        <v>38</v>
      </c>
      <c r="E23" s="1">
        <v>98501</v>
      </c>
      <c r="F23" s="1" t="s">
        <v>19</v>
      </c>
      <c r="G23" s="1" t="s">
        <v>111</v>
      </c>
      <c r="H23" s="1" t="s">
        <v>21</v>
      </c>
      <c r="I23" s="1" t="s">
        <v>22</v>
      </c>
      <c r="J23" s="1" t="s">
        <v>79</v>
      </c>
      <c r="K23" s="1">
        <v>23115</v>
      </c>
      <c r="L23" s="1">
        <v>0</v>
      </c>
      <c r="M23" s="1">
        <v>3273</v>
      </c>
      <c r="N23" s="17">
        <v>19842</v>
      </c>
      <c r="O23" s="1">
        <f t="shared" ref="O23:O27" si="1">1800-M23</f>
        <v>-1473</v>
      </c>
      <c r="P23" s="1"/>
      <c r="Q23" s="1"/>
    </row>
    <row r="24" spans="1:26" x14ac:dyDescent="0.2">
      <c r="A24" s="1" t="s">
        <v>190</v>
      </c>
      <c r="B24" s="1" t="s">
        <v>191</v>
      </c>
      <c r="C24" s="1" t="s">
        <v>192</v>
      </c>
      <c r="D24" s="1" t="s">
        <v>38</v>
      </c>
      <c r="E24" s="1">
        <v>98516</v>
      </c>
      <c r="F24" s="1" t="s">
        <v>19</v>
      </c>
      <c r="G24" s="1" t="s">
        <v>111</v>
      </c>
      <c r="H24" s="1" t="s">
        <v>21</v>
      </c>
      <c r="I24" s="1" t="s">
        <v>22</v>
      </c>
      <c r="J24" s="1" t="s">
        <v>68</v>
      </c>
      <c r="K24" s="1">
        <v>23115</v>
      </c>
      <c r="L24" s="1">
        <v>0</v>
      </c>
      <c r="M24" s="1">
        <v>7489</v>
      </c>
      <c r="N24" s="17">
        <v>15626</v>
      </c>
      <c r="O24" s="1">
        <f t="shared" si="1"/>
        <v>-5689</v>
      </c>
      <c r="P24" s="1"/>
      <c r="Q24" s="1"/>
    </row>
    <row r="25" spans="1:26" x14ac:dyDescent="0.2">
      <c r="A25" s="1" t="s">
        <v>220</v>
      </c>
      <c r="B25" s="1" t="s">
        <v>31</v>
      </c>
      <c r="C25" s="1" t="s">
        <v>221</v>
      </c>
      <c r="D25" s="1" t="s">
        <v>38</v>
      </c>
      <c r="E25" s="1">
        <v>98512</v>
      </c>
      <c r="F25" s="1" t="s">
        <v>19</v>
      </c>
      <c r="G25" s="1" t="s">
        <v>111</v>
      </c>
      <c r="H25" s="1" t="s">
        <v>21</v>
      </c>
      <c r="I25" s="1" t="s">
        <v>22</v>
      </c>
      <c r="J25" s="1" t="s">
        <v>222</v>
      </c>
      <c r="K25" s="1">
        <v>23115</v>
      </c>
      <c r="L25" s="1">
        <v>0</v>
      </c>
      <c r="M25" s="1">
        <v>2273</v>
      </c>
      <c r="N25" s="17">
        <v>20842</v>
      </c>
      <c r="O25" s="1">
        <f t="shared" si="1"/>
        <v>-473</v>
      </c>
      <c r="P25" s="1">
        <v>3000</v>
      </c>
      <c r="Q25" s="1" t="s">
        <v>380</v>
      </c>
    </row>
    <row r="26" spans="1:26" x14ac:dyDescent="0.2">
      <c r="A26" s="1" t="s">
        <v>242</v>
      </c>
      <c r="B26" s="1" t="s">
        <v>25</v>
      </c>
      <c r="C26" s="1" t="s">
        <v>243</v>
      </c>
      <c r="D26" s="1" t="s">
        <v>38</v>
      </c>
      <c r="E26" s="1">
        <v>98502</v>
      </c>
      <c r="F26" s="1" t="s">
        <v>19</v>
      </c>
      <c r="G26" s="1" t="s">
        <v>111</v>
      </c>
      <c r="H26" s="1" t="s">
        <v>21</v>
      </c>
      <c r="I26" s="1" t="s">
        <v>22</v>
      </c>
      <c r="J26" s="1" t="s">
        <v>96</v>
      </c>
      <c r="K26" s="1">
        <v>23115</v>
      </c>
      <c r="L26" s="1">
        <v>0</v>
      </c>
      <c r="M26" s="1">
        <v>5586</v>
      </c>
      <c r="N26" s="17">
        <v>17529</v>
      </c>
      <c r="O26" s="1">
        <f t="shared" si="1"/>
        <v>-3786</v>
      </c>
      <c r="P26" s="1"/>
      <c r="Q26" s="1"/>
    </row>
    <row r="27" spans="1:26" ht="38.25" x14ac:dyDescent="0.2">
      <c r="A27" s="9" t="s">
        <v>305</v>
      </c>
      <c r="B27" s="9" t="s">
        <v>306</v>
      </c>
      <c r="C27" s="9" t="s">
        <v>263</v>
      </c>
      <c r="D27" s="9" t="s">
        <v>38</v>
      </c>
      <c r="E27" s="9">
        <v>98122</v>
      </c>
      <c r="F27" s="9" t="s">
        <v>19</v>
      </c>
      <c r="G27" s="9" t="s">
        <v>20</v>
      </c>
      <c r="H27" s="9" t="s">
        <v>21</v>
      </c>
      <c r="I27" s="9" t="s">
        <v>22</v>
      </c>
      <c r="J27" s="9" t="s">
        <v>266</v>
      </c>
      <c r="K27" s="9">
        <v>23115</v>
      </c>
      <c r="L27" s="9">
        <v>0</v>
      </c>
      <c r="M27" s="9">
        <v>2968</v>
      </c>
      <c r="N27" s="18">
        <v>20147</v>
      </c>
      <c r="O27" s="9">
        <f t="shared" si="1"/>
        <v>-1168</v>
      </c>
      <c r="P27" s="9"/>
      <c r="Q27" s="10" t="s">
        <v>310</v>
      </c>
      <c r="R27" s="8"/>
      <c r="S27" s="8"/>
      <c r="T27" s="8"/>
      <c r="U27" t="s">
        <v>31</v>
      </c>
      <c r="V27" t="s">
        <v>31</v>
      </c>
      <c r="W27" t="s">
        <v>31</v>
      </c>
      <c r="X27" t="s">
        <v>31</v>
      </c>
      <c r="Y27" t="s">
        <v>31</v>
      </c>
      <c r="Z27" t="s">
        <v>31</v>
      </c>
    </row>
    <row r="29" spans="1:26" x14ac:dyDescent="0.2">
      <c r="P29">
        <f>SUM(P4:P26)</f>
        <v>9800</v>
      </c>
    </row>
  </sheetData>
  <sortState ref="A24:Q29">
    <sortCondition ref="C24:C29"/>
  </sortState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"/>
  <sheetViews>
    <sheetView workbookViewId="0">
      <selection activeCell="S9" sqref="S9"/>
    </sheetView>
  </sheetViews>
  <sheetFormatPr defaultRowHeight="12.75" x14ac:dyDescent="0.2"/>
  <sheetData>
    <row r="1" spans="1:17" ht="38.2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267</v>
      </c>
      <c r="P1" s="12" t="s">
        <v>268</v>
      </c>
      <c r="Q1" s="12" t="s">
        <v>304</v>
      </c>
    </row>
    <row r="2" spans="1:17" x14ac:dyDescent="0.2">
      <c r="A2" s="6" t="s">
        <v>35</v>
      </c>
      <c r="B2" s="6" t="s">
        <v>36</v>
      </c>
      <c r="C2" s="6" t="s">
        <v>37</v>
      </c>
      <c r="D2" s="1" t="s">
        <v>38</v>
      </c>
      <c r="E2" s="1">
        <v>98502</v>
      </c>
      <c r="F2" s="1" t="s">
        <v>19</v>
      </c>
      <c r="G2" s="1" t="s">
        <v>28</v>
      </c>
      <c r="H2" s="1" t="s">
        <v>21</v>
      </c>
      <c r="I2" s="1" t="s">
        <v>22</v>
      </c>
      <c r="J2" s="1" t="s">
        <v>39</v>
      </c>
      <c r="K2" s="1">
        <v>33666</v>
      </c>
      <c r="L2" s="1">
        <v>0</v>
      </c>
      <c r="M2" s="1">
        <v>0</v>
      </c>
      <c r="N2" s="1">
        <v>33666</v>
      </c>
      <c r="O2" s="1">
        <v>5820</v>
      </c>
      <c r="P2" s="2"/>
      <c r="Q2" s="1"/>
    </row>
    <row r="3" spans="1:17" x14ac:dyDescent="0.2">
      <c r="A3" s="6" t="s">
        <v>45</v>
      </c>
      <c r="B3" s="6" t="s">
        <v>15</v>
      </c>
      <c r="C3" s="6" t="s">
        <v>46</v>
      </c>
      <c r="D3" s="1" t="s">
        <v>38</v>
      </c>
      <c r="E3" s="1">
        <v>98501</v>
      </c>
      <c r="F3" s="1" t="s">
        <v>19</v>
      </c>
      <c r="G3" s="1" t="s">
        <v>28</v>
      </c>
      <c r="H3" s="1" t="s">
        <v>21</v>
      </c>
      <c r="I3" s="1" t="s">
        <v>22</v>
      </c>
      <c r="J3" s="1" t="s">
        <v>47</v>
      </c>
      <c r="K3" s="1">
        <v>33666</v>
      </c>
      <c r="L3" s="1">
        <v>0</v>
      </c>
      <c r="M3" s="1">
        <v>0</v>
      </c>
      <c r="N3" s="1">
        <v>33666</v>
      </c>
      <c r="O3" s="1">
        <v>5820</v>
      </c>
      <c r="P3" s="2"/>
      <c r="Q3" s="1"/>
    </row>
    <row r="4" spans="1:17" x14ac:dyDescent="0.2">
      <c r="A4" s="6" t="s">
        <v>62</v>
      </c>
      <c r="B4" s="6" t="s">
        <v>63</v>
      </c>
      <c r="C4" s="6" t="s">
        <v>64</v>
      </c>
      <c r="D4" s="1" t="s">
        <v>38</v>
      </c>
      <c r="E4" s="1">
        <v>98502</v>
      </c>
      <c r="F4" s="1" t="s">
        <v>19</v>
      </c>
      <c r="G4" s="1" t="s">
        <v>28</v>
      </c>
      <c r="H4" s="1" t="s">
        <v>21</v>
      </c>
      <c r="I4" s="1" t="s">
        <v>22</v>
      </c>
      <c r="J4" s="1" t="s">
        <v>65</v>
      </c>
      <c r="K4" s="1">
        <v>33666</v>
      </c>
      <c r="L4" s="1">
        <v>0</v>
      </c>
      <c r="M4" s="1">
        <v>0</v>
      </c>
      <c r="N4" s="1">
        <v>33666</v>
      </c>
      <c r="O4" s="1">
        <v>5820</v>
      </c>
      <c r="P4" s="2"/>
      <c r="Q4" s="1"/>
    </row>
    <row r="5" spans="1:17" x14ac:dyDescent="0.2">
      <c r="A5" s="6" t="s">
        <v>89</v>
      </c>
      <c r="B5" s="6" t="s">
        <v>90</v>
      </c>
      <c r="C5" s="6" t="s">
        <v>91</v>
      </c>
      <c r="D5" s="1" t="s">
        <v>38</v>
      </c>
      <c r="E5" s="1">
        <v>98501</v>
      </c>
      <c r="F5" s="1" t="s">
        <v>19</v>
      </c>
      <c r="G5" s="1" t="s">
        <v>28</v>
      </c>
      <c r="H5" s="1" t="s">
        <v>21</v>
      </c>
      <c r="I5" s="1" t="s">
        <v>22</v>
      </c>
      <c r="J5" s="1" t="s">
        <v>92</v>
      </c>
      <c r="K5" s="1">
        <v>33666</v>
      </c>
      <c r="L5" s="1">
        <v>0</v>
      </c>
      <c r="M5" s="1">
        <v>3999</v>
      </c>
      <c r="N5" s="1">
        <v>29667</v>
      </c>
      <c r="O5" s="1">
        <v>1821</v>
      </c>
      <c r="P5" s="2"/>
      <c r="Q5" s="1"/>
    </row>
    <row r="7" spans="1:17" x14ac:dyDescent="0.2">
      <c r="M7" s="14" t="s">
        <v>331</v>
      </c>
      <c r="N7" s="14"/>
      <c r="O7" s="14">
        <f>SUM(O2:O5)</f>
        <v>19281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"/>
  <sheetViews>
    <sheetView workbookViewId="0">
      <selection activeCell="V23" sqref="V23"/>
    </sheetView>
  </sheetViews>
  <sheetFormatPr defaultRowHeight="12.75" x14ac:dyDescent="0.2"/>
  <sheetData>
    <row r="1" spans="1:17" ht="38.2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267</v>
      </c>
      <c r="P1" s="12" t="s">
        <v>268</v>
      </c>
      <c r="Q1" s="12" t="s">
        <v>304</v>
      </c>
    </row>
    <row r="2" spans="1:17" x14ac:dyDescent="0.2">
      <c r="A2" s="1" t="s">
        <v>112</v>
      </c>
      <c r="B2" s="1" t="s">
        <v>113</v>
      </c>
      <c r="C2" s="1" t="s">
        <v>114</v>
      </c>
      <c r="D2" s="1" t="s">
        <v>38</v>
      </c>
      <c r="E2" s="1" t="s">
        <v>115</v>
      </c>
      <c r="F2" s="1" t="s">
        <v>19</v>
      </c>
      <c r="G2" s="1" t="s">
        <v>111</v>
      </c>
      <c r="H2" s="1" t="s">
        <v>21</v>
      </c>
      <c r="I2" s="1" t="s">
        <v>22</v>
      </c>
      <c r="J2" s="1" t="s">
        <v>116</v>
      </c>
      <c r="K2" s="1">
        <v>23115</v>
      </c>
      <c r="L2" s="1">
        <v>0</v>
      </c>
      <c r="M2" s="1">
        <v>0</v>
      </c>
      <c r="N2" s="1">
        <v>23115</v>
      </c>
      <c r="O2" s="1">
        <v>1800</v>
      </c>
    </row>
    <row r="3" spans="1:17" x14ac:dyDescent="0.2">
      <c r="A3" s="1" t="s">
        <v>120</v>
      </c>
      <c r="B3" s="1" t="s">
        <v>121</v>
      </c>
      <c r="C3" s="1" t="s">
        <v>122</v>
      </c>
      <c r="D3" s="1" t="s">
        <v>38</v>
      </c>
      <c r="E3" s="1">
        <v>98503</v>
      </c>
      <c r="F3" s="1" t="s">
        <v>19</v>
      </c>
      <c r="G3" s="1" t="s">
        <v>111</v>
      </c>
      <c r="H3" s="1" t="s">
        <v>21</v>
      </c>
      <c r="I3" s="1" t="s">
        <v>22</v>
      </c>
      <c r="J3" s="1" t="s">
        <v>123</v>
      </c>
      <c r="K3" s="1">
        <v>33666</v>
      </c>
      <c r="L3" s="1">
        <v>0</v>
      </c>
      <c r="M3" s="1">
        <v>0</v>
      </c>
      <c r="N3" s="1">
        <v>33666</v>
      </c>
      <c r="O3" s="1">
        <v>1800</v>
      </c>
    </row>
    <row r="4" spans="1:17" x14ac:dyDescent="0.2">
      <c r="A4" s="1" t="s">
        <v>129</v>
      </c>
      <c r="B4" s="1" t="s">
        <v>31</v>
      </c>
      <c r="C4" s="1" t="s">
        <v>130</v>
      </c>
      <c r="D4" s="1" t="s">
        <v>38</v>
      </c>
      <c r="E4" s="1">
        <v>98501</v>
      </c>
      <c r="F4" s="1" t="s">
        <v>19</v>
      </c>
      <c r="G4" s="1" t="s">
        <v>111</v>
      </c>
      <c r="H4" s="1" t="s">
        <v>21</v>
      </c>
      <c r="I4" s="1" t="s">
        <v>22</v>
      </c>
      <c r="J4" s="1" t="s">
        <v>131</v>
      </c>
      <c r="K4" s="1">
        <v>23115</v>
      </c>
      <c r="L4" s="1">
        <v>0</v>
      </c>
      <c r="M4" s="1">
        <v>1293</v>
      </c>
      <c r="N4" s="1">
        <v>21822</v>
      </c>
      <c r="O4" s="26">
        <v>507</v>
      </c>
      <c r="P4" t="s">
        <v>294</v>
      </c>
    </row>
    <row r="5" spans="1:17" x14ac:dyDescent="0.2">
      <c r="A5" s="1" t="s">
        <v>99</v>
      </c>
      <c r="B5" s="1" t="s">
        <v>139</v>
      </c>
      <c r="C5" s="1" t="s">
        <v>140</v>
      </c>
      <c r="D5" s="1" t="s">
        <v>38</v>
      </c>
      <c r="E5" s="1">
        <v>98502</v>
      </c>
      <c r="F5" s="1" t="s">
        <v>19</v>
      </c>
      <c r="G5" s="1" t="s">
        <v>111</v>
      </c>
      <c r="H5" s="1" t="s">
        <v>21</v>
      </c>
      <c r="I5" s="1" t="s">
        <v>22</v>
      </c>
      <c r="J5" s="1" t="s">
        <v>141</v>
      </c>
      <c r="K5" s="1">
        <v>23115</v>
      </c>
      <c r="L5" s="1">
        <v>0</v>
      </c>
      <c r="M5" s="1">
        <v>847</v>
      </c>
      <c r="N5" s="1">
        <v>22268</v>
      </c>
      <c r="O5" s="26">
        <v>953</v>
      </c>
      <c r="P5" t="s">
        <v>295</v>
      </c>
    </row>
    <row r="6" spans="1:17" x14ac:dyDescent="0.2">
      <c r="A6" s="1" t="s">
        <v>142</v>
      </c>
      <c r="B6" s="1" t="s">
        <v>136</v>
      </c>
      <c r="C6" s="1" t="s">
        <v>143</v>
      </c>
      <c r="D6" s="1" t="s">
        <v>38</v>
      </c>
      <c r="E6" s="1">
        <v>98117</v>
      </c>
      <c r="F6" s="1" t="s">
        <v>19</v>
      </c>
      <c r="G6" s="1" t="s">
        <v>111</v>
      </c>
      <c r="H6" s="1" t="s">
        <v>21</v>
      </c>
      <c r="I6" s="1" t="s">
        <v>22</v>
      </c>
      <c r="J6" s="1" t="s">
        <v>79</v>
      </c>
      <c r="K6" s="1">
        <v>23115</v>
      </c>
      <c r="L6" s="1">
        <v>0</v>
      </c>
      <c r="M6" s="1">
        <v>0</v>
      </c>
      <c r="N6" s="1">
        <v>23115</v>
      </c>
      <c r="O6" s="1">
        <v>1800</v>
      </c>
      <c r="P6" t="s">
        <v>296</v>
      </c>
    </row>
    <row r="7" spans="1:17" x14ac:dyDescent="0.2">
      <c r="A7" s="1" t="s">
        <v>157</v>
      </c>
      <c r="B7" s="1" t="s">
        <v>158</v>
      </c>
      <c r="C7" s="1" t="s">
        <v>159</v>
      </c>
      <c r="D7" s="1" t="s">
        <v>38</v>
      </c>
      <c r="E7" s="1">
        <v>98501</v>
      </c>
      <c r="F7" s="1" t="s">
        <v>19</v>
      </c>
      <c r="G7" s="1" t="s">
        <v>111</v>
      </c>
      <c r="H7" s="1" t="s">
        <v>21</v>
      </c>
      <c r="I7" s="1" t="s">
        <v>22</v>
      </c>
      <c r="J7" s="1" t="s">
        <v>160</v>
      </c>
      <c r="K7" s="1">
        <v>23115</v>
      </c>
      <c r="L7" s="1">
        <v>0</v>
      </c>
      <c r="M7" s="1">
        <v>0</v>
      </c>
      <c r="N7" s="1">
        <v>23115</v>
      </c>
      <c r="O7" s="1">
        <v>1800</v>
      </c>
    </row>
    <row r="8" spans="1:17" x14ac:dyDescent="0.2">
      <c r="A8" s="1" t="s">
        <v>81</v>
      </c>
      <c r="B8" s="1" t="s">
        <v>161</v>
      </c>
      <c r="C8" s="1" t="s">
        <v>162</v>
      </c>
      <c r="D8" s="1" t="s">
        <v>38</v>
      </c>
      <c r="E8" s="1">
        <v>98502</v>
      </c>
      <c r="F8" s="1" t="s">
        <v>19</v>
      </c>
      <c r="G8" s="1" t="s">
        <v>111</v>
      </c>
      <c r="H8" s="1" t="s">
        <v>21</v>
      </c>
      <c r="I8" s="1" t="s">
        <v>22</v>
      </c>
      <c r="J8" s="1" t="s">
        <v>96</v>
      </c>
      <c r="K8" s="1">
        <v>23115</v>
      </c>
      <c r="L8" s="1">
        <v>0</v>
      </c>
      <c r="M8" s="1">
        <v>0</v>
      </c>
      <c r="N8" s="1">
        <v>23115</v>
      </c>
      <c r="O8" s="1">
        <v>1800</v>
      </c>
      <c r="P8" t="s">
        <v>297</v>
      </c>
    </row>
    <row r="9" spans="1:17" x14ac:dyDescent="0.2">
      <c r="A9" s="1" t="s">
        <v>163</v>
      </c>
      <c r="B9" s="1" t="s">
        <v>164</v>
      </c>
      <c r="C9" s="1" t="s">
        <v>165</v>
      </c>
      <c r="D9" s="1" t="s">
        <v>38</v>
      </c>
      <c r="E9" s="1">
        <v>98531</v>
      </c>
      <c r="F9" s="1" t="s">
        <v>19</v>
      </c>
      <c r="G9" s="1" t="s">
        <v>111</v>
      </c>
      <c r="H9" s="1" t="s">
        <v>21</v>
      </c>
      <c r="I9" s="1" t="s">
        <v>22</v>
      </c>
      <c r="J9" s="1" t="s">
        <v>123</v>
      </c>
      <c r="K9" s="1">
        <v>23115</v>
      </c>
      <c r="L9" s="1">
        <v>0</v>
      </c>
      <c r="M9" s="1">
        <v>1608</v>
      </c>
      <c r="N9" s="1">
        <v>21507</v>
      </c>
      <c r="O9" s="13">
        <v>192</v>
      </c>
    </row>
    <row r="10" spans="1:17" x14ac:dyDescent="0.2">
      <c r="A10" s="1" t="s">
        <v>183</v>
      </c>
      <c r="B10" s="1" t="s">
        <v>60</v>
      </c>
      <c r="C10" s="1" t="s">
        <v>184</v>
      </c>
      <c r="D10" s="1" t="s">
        <v>38</v>
      </c>
      <c r="E10" s="1">
        <v>98112</v>
      </c>
      <c r="F10" s="1" t="s">
        <v>19</v>
      </c>
      <c r="G10" s="1" t="s">
        <v>111</v>
      </c>
      <c r="H10" s="1" t="s">
        <v>21</v>
      </c>
      <c r="I10" s="1" t="s">
        <v>22</v>
      </c>
      <c r="J10" s="1" t="s">
        <v>185</v>
      </c>
      <c r="K10" s="1">
        <v>23115</v>
      </c>
      <c r="L10" s="1">
        <v>0</v>
      </c>
      <c r="M10" s="1">
        <v>0</v>
      </c>
      <c r="N10" s="1">
        <v>23115</v>
      </c>
      <c r="O10" s="1">
        <v>1800</v>
      </c>
    </row>
    <row r="11" spans="1:17" x14ac:dyDescent="0.2">
      <c r="A11" s="1" t="s">
        <v>48</v>
      </c>
      <c r="B11" s="1" t="s">
        <v>30</v>
      </c>
      <c r="C11" s="1" t="s">
        <v>201</v>
      </c>
      <c r="D11" s="1" t="s">
        <v>38</v>
      </c>
      <c r="E11" s="1" t="s">
        <v>202</v>
      </c>
      <c r="F11" s="1" t="s">
        <v>19</v>
      </c>
      <c r="G11" s="1" t="s">
        <v>111</v>
      </c>
      <c r="H11" s="1" t="s">
        <v>21</v>
      </c>
      <c r="I11" s="1" t="s">
        <v>203</v>
      </c>
      <c r="J11" s="1" t="s">
        <v>204</v>
      </c>
      <c r="K11" s="1">
        <v>23115</v>
      </c>
      <c r="L11" s="1">
        <v>0</v>
      </c>
      <c r="M11" s="1">
        <v>0</v>
      </c>
      <c r="N11" s="1">
        <v>23115</v>
      </c>
      <c r="O11" s="1">
        <v>1800</v>
      </c>
    </row>
    <row r="12" spans="1:17" x14ac:dyDescent="0.2">
      <c r="A12" s="1" t="s">
        <v>235</v>
      </c>
      <c r="B12" s="1" t="s">
        <v>70</v>
      </c>
      <c r="C12" s="1" t="s">
        <v>236</v>
      </c>
      <c r="D12" s="1" t="s">
        <v>38</v>
      </c>
      <c r="E12" s="1">
        <v>98506</v>
      </c>
      <c r="F12" s="1" t="s">
        <v>19</v>
      </c>
      <c r="G12" s="1" t="s">
        <v>111</v>
      </c>
      <c r="H12" s="1" t="s">
        <v>21</v>
      </c>
      <c r="I12" s="1" t="s">
        <v>22</v>
      </c>
      <c r="J12" s="1" t="s">
        <v>237</v>
      </c>
      <c r="K12" s="1">
        <v>23115</v>
      </c>
      <c r="L12" s="1">
        <v>0</v>
      </c>
      <c r="M12" s="1">
        <v>656</v>
      </c>
      <c r="N12" s="1">
        <v>22459</v>
      </c>
      <c r="O12" s="13">
        <v>1144</v>
      </c>
    </row>
    <row r="13" spans="1:17" x14ac:dyDescent="0.2">
      <c r="A13" s="1" t="s">
        <v>244</v>
      </c>
      <c r="B13" s="1" t="s">
        <v>245</v>
      </c>
      <c r="C13" s="1" t="s">
        <v>243</v>
      </c>
      <c r="D13" s="1" t="s">
        <v>38</v>
      </c>
      <c r="E13" s="1">
        <v>98501</v>
      </c>
      <c r="F13" s="1" t="s">
        <v>19</v>
      </c>
      <c r="G13" s="1" t="s">
        <v>111</v>
      </c>
      <c r="H13" s="1" t="s">
        <v>21</v>
      </c>
      <c r="I13" s="1" t="s">
        <v>22</v>
      </c>
      <c r="J13" s="1" t="s">
        <v>246</v>
      </c>
      <c r="K13" s="1">
        <v>23115</v>
      </c>
      <c r="L13" s="1">
        <v>0</v>
      </c>
      <c r="M13" s="1">
        <v>1169</v>
      </c>
      <c r="N13" s="1">
        <v>21946</v>
      </c>
      <c r="O13" s="26">
        <v>631</v>
      </c>
      <c r="P13" t="s">
        <v>315</v>
      </c>
    </row>
    <row r="14" spans="1:17" x14ac:dyDescent="0.2">
      <c r="A14" s="1" t="s">
        <v>260</v>
      </c>
      <c r="B14" s="1" t="s">
        <v>261</v>
      </c>
      <c r="C14" s="1" t="s">
        <v>262</v>
      </c>
      <c r="D14" s="1" t="s">
        <v>38</v>
      </c>
      <c r="E14" s="1">
        <v>98502</v>
      </c>
      <c r="F14" s="1" t="s">
        <v>19</v>
      </c>
      <c r="G14" s="1" t="s">
        <v>111</v>
      </c>
      <c r="H14" s="1" t="s">
        <v>21</v>
      </c>
      <c r="I14" s="1" t="s">
        <v>22</v>
      </c>
      <c r="J14" s="1" t="s">
        <v>47</v>
      </c>
      <c r="K14" s="1">
        <v>23115</v>
      </c>
      <c r="L14" s="1">
        <v>0</v>
      </c>
      <c r="M14" s="1">
        <v>0</v>
      </c>
      <c r="N14" s="1">
        <v>23115</v>
      </c>
      <c r="O14" s="1">
        <v>1800</v>
      </c>
    </row>
    <row r="16" spans="1:17" x14ac:dyDescent="0.2">
      <c r="I16" s="14" t="s">
        <v>332</v>
      </c>
      <c r="J16" s="14"/>
      <c r="K16" s="14"/>
      <c r="L16" s="14"/>
      <c r="M16" s="14"/>
      <c r="N16" s="14"/>
      <c r="O16" s="14">
        <f>SUM(O9,O12)</f>
        <v>1336</v>
      </c>
    </row>
    <row r="19" spans="1:22" x14ac:dyDescent="0.2">
      <c r="A19" s="1" t="s">
        <v>253</v>
      </c>
      <c r="B19" s="1" t="s">
        <v>254</v>
      </c>
      <c r="C19" s="1" t="s">
        <v>255</v>
      </c>
      <c r="D19" s="1" t="s">
        <v>38</v>
      </c>
      <c r="E19" s="1">
        <v>98508</v>
      </c>
      <c r="F19" s="1" t="s">
        <v>19</v>
      </c>
      <c r="G19" s="1" t="s">
        <v>111</v>
      </c>
      <c r="H19" s="1" t="s">
        <v>21</v>
      </c>
      <c r="I19" s="1" t="s">
        <v>22</v>
      </c>
      <c r="J19" s="1" t="s">
        <v>256</v>
      </c>
      <c r="K19" s="1">
        <v>23115</v>
      </c>
      <c r="L19" s="1">
        <v>0</v>
      </c>
      <c r="M19" s="1">
        <v>2614</v>
      </c>
      <c r="N19" s="1">
        <v>20501</v>
      </c>
      <c r="O19">
        <v>-814</v>
      </c>
    </row>
    <row r="20" spans="1:22" x14ac:dyDescent="0.2">
      <c r="A20" s="1" t="s">
        <v>240</v>
      </c>
      <c r="B20" s="1" t="s">
        <v>136</v>
      </c>
      <c r="C20" s="1" t="s">
        <v>241</v>
      </c>
      <c r="D20" s="1" t="s">
        <v>38</v>
      </c>
      <c r="E20" s="1">
        <v>98501</v>
      </c>
      <c r="F20" s="1" t="s">
        <v>19</v>
      </c>
      <c r="G20" s="1" t="s">
        <v>111</v>
      </c>
      <c r="H20" s="1" t="s">
        <v>21</v>
      </c>
      <c r="I20" s="1" t="s">
        <v>22</v>
      </c>
      <c r="J20" s="1" t="s">
        <v>96</v>
      </c>
      <c r="K20" s="1">
        <v>23115</v>
      </c>
      <c r="L20" s="1">
        <v>0</v>
      </c>
      <c r="M20" s="1">
        <v>6577</v>
      </c>
      <c r="N20" s="1">
        <v>16538</v>
      </c>
      <c r="O20">
        <v>-4777</v>
      </c>
    </row>
    <row r="21" spans="1:22" x14ac:dyDescent="0.2">
      <c r="A21" s="1" t="s">
        <v>223</v>
      </c>
      <c r="B21" s="1" t="s">
        <v>30</v>
      </c>
      <c r="C21" s="1" t="s">
        <v>224</v>
      </c>
      <c r="D21" s="1" t="s">
        <v>38</v>
      </c>
      <c r="E21" s="1">
        <v>98512</v>
      </c>
      <c r="F21" s="1" t="s">
        <v>19</v>
      </c>
      <c r="G21" s="1" t="s">
        <v>111</v>
      </c>
      <c r="H21" s="1" t="s">
        <v>21</v>
      </c>
      <c r="I21" s="1" t="s">
        <v>22</v>
      </c>
      <c r="J21" s="1" t="s">
        <v>225</v>
      </c>
      <c r="K21" s="1">
        <v>23115</v>
      </c>
      <c r="L21" s="1">
        <v>0</v>
      </c>
      <c r="M21" s="1">
        <v>6030</v>
      </c>
      <c r="N21" s="1">
        <v>17085</v>
      </c>
      <c r="O21">
        <v>-4230</v>
      </c>
    </row>
    <row r="22" spans="1:22" x14ac:dyDescent="0.2">
      <c r="A22" s="1" t="s">
        <v>226</v>
      </c>
      <c r="B22" s="1" t="s">
        <v>227</v>
      </c>
      <c r="C22" s="1" t="s">
        <v>228</v>
      </c>
      <c r="D22" s="1" t="s">
        <v>38</v>
      </c>
      <c r="E22" s="1">
        <v>98502</v>
      </c>
      <c r="F22" s="1" t="s">
        <v>19</v>
      </c>
      <c r="G22" s="1" t="s">
        <v>111</v>
      </c>
      <c r="H22" s="1" t="s">
        <v>21</v>
      </c>
      <c r="I22" s="1" t="s">
        <v>22</v>
      </c>
      <c r="J22" s="1" t="s">
        <v>65</v>
      </c>
      <c r="K22" s="1">
        <v>23115</v>
      </c>
      <c r="L22" s="1">
        <v>0</v>
      </c>
      <c r="M22" s="1">
        <v>9576</v>
      </c>
      <c r="N22" s="1">
        <v>13539</v>
      </c>
      <c r="O22">
        <v>-7776</v>
      </c>
      <c r="P22" t="s">
        <v>299</v>
      </c>
    </row>
    <row r="23" spans="1:22" x14ac:dyDescent="0.2">
      <c r="A23" s="1" t="s">
        <v>214</v>
      </c>
      <c r="B23" s="1" t="s">
        <v>215</v>
      </c>
      <c r="C23" s="1" t="s">
        <v>216</v>
      </c>
      <c r="D23" s="1" t="s">
        <v>38</v>
      </c>
      <c r="E23" s="1">
        <v>98508</v>
      </c>
      <c r="F23" s="1" t="s">
        <v>19</v>
      </c>
      <c r="G23" s="1" t="s">
        <v>111</v>
      </c>
      <c r="H23" s="1" t="s">
        <v>21</v>
      </c>
      <c r="I23" s="1" t="s">
        <v>22</v>
      </c>
      <c r="J23" s="1" t="s">
        <v>217</v>
      </c>
      <c r="K23" s="1">
        <v>23115</v>
      </c>
      <c r="L23" s="1">
        <v>0</v>
      </c>
      <c r="M23" s="1">
        <v>17510</v>
      </c>
      <c r="N23" s="1">
        <v>5605</v>
      </c>
      <c r="O23">
        <v>-15710</v>
      </c>
      <c r="V23">
        <f>3193*2</f>
        <v>6386</v>
      </c>
    </row>
    <row r="24" spans="1:22" x14ac:dyDescent="0.2">
      <c r="A24" s="1" t="s">
        <v>120</v>
      </c>
      <c r="B24" s="1" t="s">
        <v>30</v>
      </c>
      <c r="C24" s="1" t="s">
        <v>210</v>
      </c>
      <c r="D24" s="1" t="s">
        <v>38</v>
      </c>
      <c r="E24" s="1">
        <v>98502</v>
      </c>
      <c r="F24" s="1" t="s">
        <v>19</v>
      </c>
      <c r="G24" s="1" t="s">
        <v>111</v>
      </c>
      <c r="H24" s="1" t="s">
        <v>21</v>
      </c>
      <c r="I24" s="1" t="s">
        <v>22</v>
      </c>
      <c r="J24" s="1" t="s">
        <v>79</v>
      </c>
      <c r="K24" s="1">
        <v>23115</v>
      </c>
      <c r="L24" s="1">
        <v>0</v>
      </c>
      <c r="M24" s="1">
        <v>6570</v>
      </c>
      <c r="N24" s="1">
        <v>16545</v>
      </c>
      <c r="O24">
        <v>-4770</v>
      </c>
      <c r="P24" t="s">
        <v>314</v>
      </c>
    </row>
    <row r="25" spans="1:22" x14ac:dyDescent="0.2">
      <c r="A25" s="1" t="s">
        <v>129</v>
      </c>
      <c r="B25" s="1" t="s">
        <v>211</v>
      </c>
      <c r="C25" s="1" t="s">
        <v>212</v>
      </c>
      <c r="D25" s="1" t="s">
        <v>38</v>
      </c>
      <c r="E25" s="1">
        <v>98506</v>
      </c>
      <c r="F25" s="1" t="s">
        <v>19</v>
      </c>
      <c r="G25" s="1" t="s">
        <v>111</v>
      </c>
      <c r="H25" s="1" t="s">
        <v>21</v>
      </c>
      <c r="I25" s="1" t="s">
        <v>22</v>
      </c>
      <c r="J25" s="1" t="s">
        <v>213</v>
      </c>
      <c r="K25" s="1">
        <v>23115</v>
      </c>
      <c r="L25" s="1">
        <v>0</v>
      </c>
      <c r="M25" s="1">
        <v>10563</v>
      </c>
      <c r="N25" s="1">
        <v>12552</v>
      </c>
      <c r="O25">
        <v>-8763</v>
      </c>
    </row>
    <row r="26" spans="1:22" x14ac:dyDescent="0.2">
      <c r="A26" s="1" t="s">
        <v>205</v>
      </c>
      <c r="B26" s="1" t="s">
        <v>25</v>
      </c>
      <c r="C26" s="1" t="s">
        <v>206</v>
      </c>
      <c r="D26" s="1" t="s">
        <v>38</v>
      </c>
      <c r="E26" s="1">
        <v>98501</v>
      </c>
      <c r="F26" s="1" t="s">
        <v>19</v>
      </c>
      <c r="G26" s="1" t="s">
        <v>111</v>
      </c>
      <c r="H26" s="1" t="s">
        <v>21</v>
      </c>
      <c r="I26" s="1" t="s">
        <v>22</v>
      </c>
      <c r="J26" s="1" t="s">
        <v>207</v>
      </c>
      <c r="K26" s="1">
        <v>23115</v>
      </c>
      <c r="L26" s="1">
        <v>0</v>
      </c>
      <c r="M26" s="1">
        <v>8026</v>
      </c>
      <c r="N26" s="1">
        <v>15089</v>
      </c>
      <c r="O26">
        <v>-6226</v>
      </c>
      <c r="P26" t="s">
        <v>300</v>
      </c>
    </row>
    <row r="27" spans="1:22" x14ac:dyDescent="0.2">
      <c r="A27" s="1" t="s">
        <v>197</v>
      </c>
      <c r="B27" s="1" t="s">
        <v>198</v>
      </c>
      <c r="C27" s="1" t="s">
        <v>199</v>
      </c>
      <c r="D27" s="1" t="s">
        <v>38</v>
      </c>
      <c r="E27" s="1">
        <v>98502</v>
      </c>
      <c r="F27" s="1" t="s">
        <v>19</v>
      </c>
      <c r="G27" s="1" t="s">
        <v>111</v>
      </c>
      <c r="H27" s="1" t="s">
        <v>21</v>
      </c>
      <c r="I27" s="1" t="s">
        <v>22</v>
      </c>
      <c r="J27" s="1" t="s">
        <v>200</v>
      </c>
      <c r="K27" s="1">
        <v>23115</v>
      </c>
      <c r="L27" s="1">
        <v>0</v>
      </c>
      <c r="M27" s="1">
        <v>6905</v>
      </c>
      <c r="N27" s="1">
        <v>16210</v>
      </c>
      <c r="O27">
        <v>-5105</v>
      </c>
    </row>
    <row r="28" spans="1:22" x14ac:dyDescent="0.2">
      <c r="A28" s="1" t="s">
        <v>186</v>
      </c>
      <c r="B28" s="1" t="s">
        <v>187</v>
      </c>
      <c r="C28" s="1" t="s">
        <v>188</v>
      </c>
      <c r="D28" s="1" t="s">
        <v>38</v>
      </c>
      <c r="E28" s="1">
        <v>98502</v>
      </c>
      <c r="F28" s="1" t="s">
        <v>19</v>
      </c>
      <c r="G28" s="1" t="s">
        <v>111</v>
      </c>
      <c r="H28" s="1" t="s">
        <v>21</v>
      </c>
      <c r="I28" s="1" t="s">
        <v>22</v>
      </c>
      <c r="J28" s="1" t="s">
        <v>189</v>
      </c>
      <c r="K28" s="1">
        <v>23115</v>
      </c>
      <c r="L28" s="1">
        <v>0</v>
      </c>
      <c r="M28" s="1">
        <v>6413</v>
      </c>
      <c r="N28" s="1">
        <v>16702</v>
      </c>
      <c r="O28">
        <v>-4613</v>
      </c>
    </row>
    <row r="29" spans="1:22" x14ac:dyDescent="0.2">
      <c r="A29" s="1" t="s">
        <v>180</v>
      </c>
      <c r="B29" s="1" t="s">
        <v>181</v>
      </c>
      <c r="C29" s="1" t="s">
        <v>182</v>
      </c>
      <c r="D29" s="1" t="s">
        <v>38</v>
      </c>
      <c r="E29" s="1">
        <v>98388</v>
      </c>
      <c r="F29" s="1" t="s">
        <v>19</v>
      </c>
      <c r="G29" s="1" t="s">
        <v>111</v>
      </c>
      <c r="H29" s="1" t="s">
        <v>21</v>
      </c>
      <c r="I29" s="1" t="s">
        <v>22</v>
      </c>
      <c r="J29" s="1" t="s">
        <v>51</v>
      </c>
      <c r="K29" s="1">
        <v>23115</v>
      </c>
      <c r="L29" s="1">
        <v>0</v>
      </c>
      <c r="M29" s="1">
        <v>6504</v>
      </c>
      <c r="N29" s="1">
        <v>16611</v>
      </c>
      <c r="O29">
        <v>-4704</v>
      </c>
    </row>
    <row r="30" spans="1:22" x14ac:dyDescent="0.2">
      <c r="A30" s="1" t="s">
        <v>168</v>
      </c>
      <c r="B30" s="1" t="s">
        <v>169</v>
      </c>
      <c r="C30" s="1" t="s">
        <v>170</v>
      </c>
      <c r="D30" s="1" t="s">
        <v>38</v>
      </c>
      <c r="E30" s="1">
        <v>98116</v>
      </c>
      <c r="F30" s="1" t="s">
        <v>19</v>
      </c>
      <c r="G30" s="1" t="s">
        <v>111</v>
      </c>
      <c r="H30" s="1" t="s">
        <v>21</v>
      </c>
      <c r="I30" s="1" t="s">
        <v>22</v>
      </c>
      <c r="J30" s="1" t="s">
        <v>171</v>
      </c>
      <c r="K30" s="1">
        <v>23115</v>
      </c>
      <c r="L30" s="1">
        <v>0</v>
      </c>
      <c r="M30" s="1">
        <v>16066</v>
      </c>
      <c r="N30" s="1">
        <v>7049</v>
      </c>
      <c r="O30">
        <v>-14266</v>
      </c>
    </row>
    <row r="31" spans="1:22" x14ac:dyDescent="0.2">
      <c r="A31" s="1" t="s">
        <v>172</v>
      </c>
      <c r="B31" s="1" t="s">
        <v>173</v>
      </c>
      <c r="C31" s="1" t="s">
        <v>174</v>
      </c>
      <c r="D31" s="1" t="s">
        <v>38</v>
      </c>
      <c r="E31" s="1">
        <v>98597</v>
      </c>
      <c r="F31" s="1" t="s">
        <v>19</v>
      </c>
      <c r="G31" s="1" t="s">
        <v>111</v>
      </c>
      <c r="H31" s="1" t="s">
        <v>21</v>
      </c>
      <c r="I31" s="1" t="s">
        <v>22</v>
      </c>
      <c r="J31" s="1" t="s">
        <v>51</v>
      </c>
      <c r="K31" s="1">
        <v>23115</v>
      </c>
      <c r="L31" s="1">
        <v>0</v>
      </c>
      <c r="M31" s="1">
        <v>36747</v>
      </c>
      <c r="N31" s="1">
        <v>0</v>
      </c>
      <c r="O31">
        <v>-34947</v>
      </c>
    </row>
    <row r="32" spans="1:22" x14ac:dyDescent="0.2">
      <c r="A32" s="1" t="s">
        <v>149</v>
      </c>
      <c r="B32" s="1" t="s">
        <v>150</v>
      </c>
      <c r="C32" s="1" t="s">
        <v>151</v>
      </c>
      <c r="D32" s="1" t="s">
        <v>38</v>
      </c>
      <c r="E32" s="1" t="s">
        <v>152</v>
      </c>
      <c r="F32" s="1" t="s">
        <v>19</v>
      </c>
      <c r="G32" s="1" t="s">
        <v>111</v>
      </c>
      <c r="H32" s="1" t="s">
        <v>21</v>
      </c>
      <c r="I32" s="1" t="s">
        <v>22</v>
      </c>
      <c r="J32" s="1" t="s">
        <v>153</v>
      </c>
      <c r="K32" s="1">
        <v>23115</v>
      </c>
      <c r="L32" s="1">
        <v>0</v>
      </c>
      <c r="M32" s="1">
        <v>13891</v>
      </c>
      <c r="N32" s="1">
        <v>9224</v>
      </c>
      <c r="O32">
        <v>-12091</v>
      </c>
    </row>
    <row r="33" spans="1:15" x14ac:dyDescent="0.2">
      <c r="A33" s="1" t="s">
        <v>132</v>
      </c>
      <c r="B33" s="1" t="s">
        <v>106</v>
      </c>
      <c r="C33" s="1" t="s">
        <v>133</v>
      </c>
      <c r="D33" s="1" t="s">
        <v>38</v>
      </c>
      <c r="E33" s="1" t="s">
        <v>134</v>
      </c>
      <c r="F33" s="1" t="s">
        <v>19</v>
      </c>
      <c r="G33" s="1" t="s">
        <v>111</v>
      </c>
      <c r="H33" s="1" t="s">
        <v>21</v>
      </c>
      <c r="I33" s="1" t="s">
        <v>22</v>
      </c>
      <c r="J33" s="1" t="s">
        <v>96</v>
      </c>
      <c r="K33" s="1">
        <v>23115</v>
      </c>
      <c r="L33" s="1">
        <v>0</v>
      </c>
      <c r="M33" s="1">
        <v>4113</v>
      </c>
      <c r="N33" s="1">
        <v>19002</v>
      </c>
      <c r="O33">
        <v>-2313</v>
      </c>
    </row>
    <row r="34" spans="1:15" x14ac:dyDescent="0.2">
      <c r="A34" s="1" t="s">
        <v>124</v>
      </c>
      <c r="B34" s="1" t="s">
        <v>70</v>
      </c>
      <c r="C34" s="1" t="s">
        <v>125</v>
      </c>
      <c r="D34" s="1" t="s">
        <v>38</v>
      </c>
      <c r="E34" s="1">
        <v>98467</v>
      </c>
      <c r="F34" s="1" t="s">
        <v>19</v>
      </c>
      <c r="G34" s="1" t="s">
        <v>111</v>
      </c>
      <c r="H34" s="1" t="s">
        <v>21</v>
      </c>
      <c r="I34" s="1" t="s">
        <v>22</v>
      </c>
      <c r="J34" s="1" t="s">
        <v>65</v>
      </c>
      <c r="K34" s="1">
        <v>23115</v>
      </c>
      <c r="L34" s="1">
        <v>0</v>
      </c>
      <c r="M34" s="1">
        <v>6955</v>
      </c>
      <c r="N34" s="1">
        <v>16160</v>
      </c>
      <c r="O34">
        <v>-5155</v>
      </c>
    </row>
    <row r="35" spans="1:15" x14ac:dyDescent="0.2">
      <c r="A35" s="1" t="s">
        <v>126</v>
      </c>
      <c r="B35" s="1" t="s">
        <v>127</v>
      </c>
      <c r="C35" s="1" t="s">
        <v>128</v>
      </c>
      <c r="D35" s="1" t="s">
        <v>38</v>
      </c>
      <c r="E35" s="1">
        <v>98512</v>
      </c>
      <c r="F35" s="1" t="s">
        <v>19</v>
      </c>
      <c r="G35" s="1" t="s">
        <v>111</v>
      </c>
      <c r="H35" s="1" t="s">
        <v>21</v>
      </c>
      <c r="I35" s="1" t="s">
        <v>22</v>
      </c>
      <c r="J35" s="1" t="s">
        <v>51</v>
      </c>
      <c r="K35" s="1">
        <v>23115</v>
      </c>
      <c r="L35" s="1">
        <v>0</v>
      </c>
      <c r="M35" s="1">
        <v>10699</v>
      </c>
      <c r="N35" s="1">
        <v>12416</v>
      </c>
      <c r="O35">
        <v>-8899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H34" sqref="H34"/>
    </sheetView>
  </sheetViews>
  <sheetFormatPr defaultRowHeight="12.75" x14ac:dyDescent="0.2"/>
  <sheetData>
    <row r="1" spans="1:13" x14ac:dyDescent="0.2">
      <c r="H1" t="s">
        <v>337</v>
      </c>
      <c r="K1" t="s">
        <v>338</v>
      </c>
    </row>
    <row r="2" spans="1:13" ht="15" x14ac:dyDescent="0.2">
      <c r="A2" s="6" t="s">
        <v>45</v>
      </c>
      <c r="B2" s="6" t="s">
        <v>46</v>
      </c>
      <c r="C2" s="29" t="s">
        <v>339</v>
      </c>
      <c r="D2" s="30" t="s">
        <v>340</v>
      </c>
      <c r="E2" s="30" t="s">
        <v>341</v>
      </c>
      <c r="F2" s="1" t="s">
        <v>38</v>
      </c>
      <c r="G2" s="1">
        <v>98501</v>
      </c>
      <c r="H2" s="1" t="s">
        <v>342</v>
      </c>
      <c r="I2" s="1">
        <v>33666</v>
      </c>
      <c r="J2" s="1">
        <v>5820</v>
      </c>
      <c r="K2" s="2">
        <v>500</v>
      </c>
      <c r="L2" s="1"/>
    </row>
    <row r="3" spans="1:13" ht="15" x14ac:dyDescent="0.2">
      <c r="A3" s="1" t="s">
        <v>81</v>
      </c>
      <c r="B3" s="1" t="s">
        <v>162</v>
      </c>
      <c r="C3" s="29" t="s">
        <v>343</v>
      </c>
      <c r="D3" s="30" t="s">
        <v>344</v>
      </c>
      <c r="E3" s="1" t="s">
        <v>341</v>
      </c>
      <c r="F3" s="1" t="s">
        <v>38</v>
      </c>
      <c r="G3" s="1">
        <v>98502</v>
      </c>
      <c r="H3" s="1" t="s">
        <v>345</v>
      </c>
      <c r="I3" s="1">
        <v>23115</v>
      </c>
      <c r="J3" s="1">
        <v>1800</v>
      </c>
      <c r="K3" s="41">
        <v>750</v>
      </c>
      <c r="L3" s="41" t="s">
        <v>346</v>
      </c>
    </row>
    <row r="4" spans="1:13" ht="15" x14ac:dyDescent="0.2">
      <c r="A4" s="6" t="s">
        <v>180</v>
      </c>
      <c r="B4" s="6" t="s">
        <v>182</v>
      </c>
      <c r="C4" s="29"/>
      <c r="D4" s="30"/>
      <c r="E4" s="30"/>
      <c r="F4" s="1"/>
      <c r="G4" s="1"/>
      <c r="H4" s="1" t="s">
        <v>345</v>
      </c>
      <c r="I4" s="1"/>
      <c r="J4" s="1"/>
      <c r="K4" s="2">
        <v>750</v>
      </c>
      <c r="L4" s="1"/>
    </row>
    <row r="5" spans="1:13" ht="15" x14ac:dyDescent="0.2">
      <c r="A5" s="6" t="s">
        <v>183</v>
      </c>
      <c r="B5" s="6" t="s">
        <v>184</v>
      </c>
      <c r="C5" s="29"/>
      <c r="D5" s="30"/>
      <c r="E5" s="30"/>
      <c r="F5" s="1"/>
      <c r="G5" s="1"/>
      <c r="H5" s="1" t="s">
        <v>345</v>
      </c>
      <c r="I5" s="1"/>
      <c r="J5" s="1"/>
      <c r="K5" s="2">
        <v>500</v>
      </c>
      <c r="L5" s="1"/>
    </row>
    <row r="6" spans="1:13" ht="15" x14ac:dyDescent="0.2">
      <c r="A6" s="6" t="s">
        <v>197</v>
      </c>
      <c r="B6" s="6" t="s">
        <v>199</v>
      </c>
      <c r="C6" s="29"/>
      <c r="D6" s="30"/>
      <c r="E6" s="30"/>
      <c r="F6" s="1"/>
      <c r="G6" s="1"/>
      <c r="H6" s="1" t="s">
        <v>342</v>
      </c>
      <c r="I6" s="1"/>
      <c r="J6" s="1"/>
      <c r="K6" s="2">
        <v>1000</v>
      </c>
      <c r="L6" s="1"/>
    </row>
    <row r="7" spans="1:13" ht="15" x14ac:dyDescent="0.2">
      <c r="A7" s="6" t="s">
        <v>120</v>
      </c>
      <c r="B7" s="6" t="s">
        <v>210</v>
      </c>
      <c r="C7" s="29"/>
      <c r="D7" s="30"/>
      <c r="E7" s="30"/>
      <c r="F7" s="1"/>
      <c r="G7" s="1"/>
      <c r="H7" s="1" t="s">
        <v>345</v>
      </c>
      <c r="I7" s="1"/>
      <c r="J7" s="1"/>
      <c r="K7" s="2">
        <v>250</v>
      </c>
      <c r="L7" s="1"/>
    </row>
    <row r="8" spans="1:13" ht="15" x14ac:dyDescent="0.2">
      <c r="A8" s="6" t="s">
        <v>89</v>
      </c>
      <c r="B8" s="6" t="s">
        <v>91</v>
      </c>
      <c r="C8" s="29" t="s">
        <v>347</v>
      </c>
      <c r="D8" s="30" t="s">
        <v>348</v>
      </c>
      <c r="E8" s="6" t="s">
        <v>341</v>
      </c>
      <c r="F8" s="1" t="s">
        <v>38</v>
      </c>
      <c r="G8" s="1">
        <v>98501</v>
      </c>
      <c r="H8" s="1" t="s">
        <v>342</v>
      </c>
      <c r="I8" s="1">
        <v>29667</v>
      </c>
      <c r="J8" s="1">
        <v>1821</v>
      </c>
      <c r="K8" s="2">
        <v>1000</v>
      </c>
      <c r="L8" s="1"/>
    </row>
    <row r="9" spans="1:13" x14ac:dyDescent="0.2">
      <c r="A9" s="31" t="s">
        <v>240</v>
      </c>
      <c r="B9" s="31" t="s">
        <v>241</v>
      </c>
      <c r="H9" s="31" t="s">
        <v>345</v>
      </c>
      <c r="K9" s="32">
        <v>750</v>
      </c>
    </row>
    <row r="10" spans="1:13" x14ac:dyDescent="0.2">
      <c r="A10" s="31" t="s">
        <v>244</v>
      </c>
      <c r="B10" s="31" t="s">
        <v>243</v>
      </c>
      <c r="H10" s="31" t="s">
        <v>345</v>
      </c>
      <c r="K10" s="32">
        <v>500</v>
      </c>
    </row>
    <row r="11" spans="1:13" x14ac:dyDescent="0.2">
      <c r="A11" s="33"/>
      <c r="B11" s="33"/>
      <c r="H11" s="33"/>
      <c r="K11" s="34"/>
      <c r="L11">
        <f>SUM(K2:K10)</f>
        <v>6000</v>
      </c>
    </row>
    <row r="12" spans="1:13" ht="15" x14ac:dyDescent="0.25">
      <c r="K12" s="35"/>
    </row>
    <row r="14" spans="1:13" x14ac:dyDescent="0.2">
      <c r="A14" t="s">
        <v>352</v>
      </c>
      <c r="B14" t="s">
        <v>86</v>
      </c>
      <c r="H14" t="s">
        <v>350</v>
      </c>
      <c r="K14">
        <v>750</v>
      </c>
      <c r="M14" t="s">
        <v>373</v>
      </c>
    </row>
    <row r="15" spans="1:13" x14ac:dyDescent="0.2">
      <c r="A15" t="s">
        <v>353</v>
      </c>
      <c r="B15" t="s">
        <v>73</v>
      </c>
      <c r="H15" t="s">
        <v>350</v>
      </c>
      <c r="K15" s="41">
        <v>500</v>
      </c>
    </row>
    <row r="16" spans="1:13" x14ac:dyDescent="0.2">
      <c r="A16" t="s">
        <v>231</v>
      </c>
      <c r="B16" t="s">
        <v>233</v>
      </c>
      <c r="H16" t="s">
        <v>349</v>
      </c>
      <c r="K16" s="34">
        <v>1000</v>
      </c>
    </row>
    <row r="17" spans="1:12" x14ac:dyDescent="0.2">
      <c r="A17" t="s">
        <v>351</v>
      </c>
      <c r="B17" t="s">
        <v>71</v>
      </c>
      <c r="H17" t="s">
        <v>349</v>
      </c>
      <c r="K17" s="34">
        <v>1000</v>
      </c>
    </row>
    <row r="18" spans="1:12" x14ac:dyDescent="0.2">
      <c r="A18" t="s">
        <v>178</v>
      </c>
      <c r="B18" t="s">
        <v>177</v>
      </c>
      <c r="H18" t="s">
        <v>349</v>
      </c>
      <c r="K18">
        <v>750</v>
      </c>
      <c r="L18">
        <f>SUM(K16:K18)</f>
        <v>2750</v>
      </c>
    </row>
    <row r="19" spans="1:12" x14ac:dyDescent="0.2">
      <c r="J19">
        <f>SUM(K14:K18)</f>
        <v>4000</v>
      </c>
    </row>
    <row r="20" spans="1:12" ht="15" x14ac:dyDescent="0.25">
      <c r="K20" s="35"/>
    </row>
    <row r="22" spans="1:12" x14ac:dyDescent="0.2">
      <c r="K22">
        <f>SUM(K2:K18)</f>
        <v>10000</v>
      </c>
    </row>
  </sheetData>
  <sortState ref="A14:K20">
    <sortCondition ref="H14:H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 Awards</vt:lpstr>
      <vt:lpstr>Sheet1</vt:lpstr>
      <vt:lpstr>Notes</vt:lpstr>
      <vt:lpstr>All - 3-27</vt:lpstr>
      <vt:lpstr>Incoming NR</vt:lpstr>
      <vt:lpstr>Incoming Res</vt:lpstr>
      <vt:lpstr>Cont NR</vt:lpstr>
      <vt:lpstr>Cont Res</vt:lpstr>
      <vt:lpstr>AmeriCorps</vt:lpstr>
      <vt:lpstr>Graduating 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 (Staff)</dc:creator>
  <cp:lastModifiedBy>Martin, Andrea (Staff)</cp:lastModifiedBy>
  <cp:lastPrinted>2017-05-08T23:51:39Z</cp:lastPrinted>
  <dcterms:created xsi:type="dcterms:W3CDTF">2017-03-27T19:46:07Z</dcterms:created>
  <dcterms:modified xsi:type="dcterms:W3CDTF">2017-05-10T23:59:11Z</dcterms:modified>
</cp:coreProperties>
</file>