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535" windowHeight="11505"/>
  </bookViews>
  <sheets>
    <sheet name="25101" sheetId="1" r:id="rId1"/>
    <sheet name="25102" sheetId="2" r:id="rId2"/>
  </sheets>
  <calcPr calcId="125725"/>
</workbook>
</file>

<file path=xl/calcChain.xml><?xml version="1.0" encoding="utf-8"?>
<calcChain xmlns="http://schemas.openxmlformats.org/spreadsheetml/2006/main">
  <c r="I37" i="1"/>
  <c r="I51" s="1"/>
  <c r="C29" i="2"/>
  <c r="H29"/>
  <c r="F12" i="1"/>
  <c r="G4"/>
  <c r="I45"/>
  <c r="R15" i="2"/>
  <c r="H24"/>
  <c r="C31"/>
  <c r="D31" s="1"/>
  <c r="H26" l="1"/>
  <c r="G5" i="1"/>
  <c r="D51"/>
  <c r="E51" s="1"/>
  <c r="B51"/>
  <c r="C51"/>
  <c r="C16"/>
  <c r="D16" s="1"/>
  <c r="C9"/>
  <c r="D9" s="1"/>
  <c r="E16" l="1"/>
  <c r="G7"/>
  <c r="E9" s="1"/>
  <c r="E53" l="1"/>
  <c r="I53" s="1"/>
</calcChain>
</file>

<file path=xl/sharedStrings.xml><?xml version="1.0" encoding="utf-8"?>
<sst xmlns="http://schemas.openxmlformats.org/spreadsheetml/2006/main" count="132" uniqueCount="105">
  <si>
    <t>Account Title</t>
  </si>
  <si>
    <t>Accounted Budget</t>
  </si>
  <si>
    <t>Year to Date</t>
  </si>
  <si>
    <t>Salaries and Wages</t>
  </si>
  <si>
    <t>Full-Time/Admin/Regular</t>
  </si>
  <si>
    <t>Student/On-Campus/FWSP</t>
  </si>
  <si>
    <t>Student/On-Campus/Institutional</t>
  </si>
  <si>
    <t>Benefits</t>
  </si>
  <si>
    <t>OASI</t>
  </si>
  <si>
    <t>TIAA/CREF</t>
  </si>
  <si>
    <t>Industrial Insurance</t>
  </si>
  <si>
    <t>Health  Life and Disability</t>
  </si>
  <si>
    <t>Transfer of Student Salary</t>
  </si>
  <si>
    <t>Transfer of Miscellaneous Costs</t>
  </si>
  <si>
    <t>Goods and Services</t>
  </si>
  <si>
    <t>Office Supplies</t>
  </si>
  <si>
    <t>Instructional and Research Supplies</t>
  </si>
  <si>
    <t>Photo and Reproduction Supplies</t>
  </si>
  <si>
    <t>Miscellaneous Supplies and Material</t>
  </si>
  <si>
    <t>Postage</t>
  </si>
  <si>
    <t>Telephone-SCAN</t>
  </si>
  <si>
    <t>Telephone-Cell Phone Usage</t>
  </si>
  <si>
    <t xml:space="preserve">Advertising </t>
  </si>
  <si>
    <t xml:space="preserve">Rental-Other </t>
  </si>
  <si>
    <t>Facilities Labor Costs</t>
  </si>
  <si>
    <t>Duplicating Copy Center</t>
  </si>
  <si>
    <t>Printing Off-Campus</t>
  </si>
  <si>
    <t>Conference Registration Fees</t>
  </si>
  <si>
    <t>Dues and Membership Fees</t>
  </si>
  <si>
    <t>Freight</t>
  </si>
  <si>
    <t>Food and Drink Not For Resale</t>
  </si>
  <si>
    <t>Travel</t>
  </si>
  <si>
    <t>In-State Subsistence and Lodging</t>
  </si>
  <si>
    <t>Taxable Travel Reimbursement</t>
  </si>
  <si>
    <t>In-State Private Auto Mileage</t>
  </si>
  <si>
    <t>In-State Other Transportation</t>
  </si>
  <si>
    <t>In-State Other</t>
  </si>
  <si>
    <t>Light Refreshments</t>
  </si>
  <si>
    <t>Out-Of-State Subsistence; Lodging</t>
  </si>
  <si>
    <t>Out-Of-State Air Transportation</t>
  </si>
  <si>
    <t>Out-Of-State Other Transportation</t>
  </si>
  <si>
    <t>Out-Of-Country Subsistence; Lodging</t>
  </si>
  <si>
    <t>Out-Of-Country Other Transportation</t>
  </si>
  <si>
    <t>Out-Of-Country Other</t>
  </si>
  <si>
    <t>State Motor Pool Services</t>
  </si>
  <si>
    <t>Travel Advance</t>
  </si>
  <si>
    <t>remainder</t>
  </si>
  <si>
    <t>total remain</t>
  </si>
  <si>
    <t>future spending</t>
  </si>
  <si>
    <t>heather</t>
  </si>
  <si>
    <t>gail</t>
  </si>
  <si>
    <t>total</t>
  </si>
  <si>
    <t>actual remainder</t>
  </si>
  <si>
    <t>other costs</t>
  </si>
  <si>
    <t>postage</t>
  </si>
  <si>
    <t>telephone+cell</t>
  </si>
  <si>
    <t>graduation</t>
  </si>
  <si>
    <t>green professionals</t>
  </si>
  <si>
    <t>graduation party</t>
  </si>
  <si>
    <t>victoria conf</t>
  </si>
  <si>
    <t>jerilyn</t>
  </si>
  <si>
    <t>Full-Time/Faculty/Vacation Buy-Out</t>
  </si>
  <si>
    <t>Full-Time/Faculty/Other</t>
  </si>
  <si>
    <t>Videos/Laser Discs</t>
  </si>
  <si>
    <t>Books and Pamphlets (Non-Library)</t>
  </si>
  <si>
    <t>Rental-Conference Facilities</t>
  </si>
  <si>
    <t>Other Contractual Services</t>
  </si>
  <si>
    <t>Entrance Fees</t>
  </si>
  <si>
    <t>Agency Motor Pool Services</t>
  </si>
  <si>
    <t>Client Services</t>
  </si>
  <si>
    <t>Bigley trip</t>
  </si>
  <si>
    <t>John C trip</t>
  </si>
  <si>
    <t>thesis food</t>
  </si>
  <si>
    <t>Have to spend by June 25!!</t>
  </si>
  <si>
    <t>TOTAL</t>
  </si>
  <si>
    <t>REMAINDER</t>
  </si>
  <si>
    <t>**Ideas for spending: buy books for fall; cover all field trip costs for spring qtr (Bigley and Chin-Leo); give out research fellowship</t>
  </si>
  <si>
    <t>surveymonkey</t>
  </si>
  <si>
    <t>fall books/supplies</t>
  </si>
  <si>
    <t>Martha SJ trip</t>
  </si>
  <si>
    <t>$200 plane, $600 hotel, $168 per diem</t>
  </si>
  <si>
    <t>camera</t>
  </si>
  <si>
    <t>(250 ea)</t>
  </si>
  <si>
    <t>plates/cups/napkins</t>
  </si>
  <si>
    <t>for 200, 130 for 300</t>
  </si>
  <si>
    <t>printer</t>
  </si>
  <si>
    <t>envelopes and letterhead</t>
  </si>
  <si>
    <t>brochures-1600</t>
  </si>
  <si>
    <t>295 for 1000 envelopes, 150 for 1500 letterhead</t>
  </si>
  <si>
    <t>estimate</t>
  </si>
  <si>
    <t>25101 - updated 6/14/12</t>
  </si>
  <si>
    <t>motor pool richard</t>
  </si>
  <si>
    <t>we will only charge 300 of this, rest is student fees</t>
  </si>
  <si>
    <t>multi-day trip - student fees or program fees can pay</t>
  </si>
  <si>
    <t>one day trip - only program fees can pay</t>
  </si>
  <si>
    <t>was $200, but he never ended up paying it because boat operator charged less - need to find out how they got there - haven't been charged yet</t>
  </si>
  <si>
    <t>updated 4/14/12</t>
  </si>
  <si>
    <t>business cards (4 faculty)</t>
  </si>
  <si>
    <t xml:space="preserve"> parking</t>
  </si>
  <si>
    <t>the $14 is parking, the $300 we granted him is already taken out of budget, 15 students charged $125 ea = 1875; total estimate for trips is $1700</t>
  </si>
  <si>
    <t>have asked marshall to move from 25101 to 25102</t>
  </si>
  <si>
    <t>put on FY13</t>
  </si>
  <si>
    <t>$100/faculty($100 kevin, x Martha)</t>
  </si>
  <si>
    <t>130 Kristi, 235 photographer, 706.28 food, 144 facilities, flowers, 330 programs, 210 media</t>
  </si>
  <si>
    <t>229 + tax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</si>
</sst>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33" borderId="0" xfId="0" applyFill="1"/>
    <xf numFmtId="0" fontId="0" fillId="0" borderId="0" xfId="0" applyFill="1"/>
    <xf numFmtId="44" fontId="0" fillId="33" borderId="0" xfId="1" applyFont="1" applyFill="1"/>
    <xf numFmtId="0" fontId="0" fillId="0" borderId="10" xfId="0" applyFill="1" applyBorder="1"/>
    <xf numFmtId="6" fontId="0" fillId="0" borderId="0" xfId="0" applyNumberFormat="1"/>
    <xf numFmtId="6" fontId="0" fillId="0" borderId="10" xfId="0" applyNumberFormat="1" applyBorder="1"/>
    <xf numFmtId="0" fontId="0" fillId="0" borderId="0" xfId="0" applyFill="1" applyBorder="1"/>
    <xf numFmtId="44" fontId="0" fillId="33" borderId="0" xfId="0" applyNumberForma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B34" zoomScaleNormal="100" workbookViewId="0">
      <selection activeCell="J40" sqref="J40"/>
    </sheetView>
  </sheetViews>
  <sheetFormatPr defaultRowHeight="15"/>
  <cols>
    <col min="1" max="1" width="34.7109375" bestFit="1" customWidth="1"/>
    <col min="2" max="2" width="17.42578125" bestFit="1" customWidth="1"/>
    <col min="3" max="3" width="11.7109375" bestFit="1" customWidth="1"/>
    <col min="4" max="4" width="10.28515625" bestFit="1" customWidth="1"/>
    <col min="5" max="5" width="16.140625" bestFit="1" customWidth="1"/>
    <col min="8" max="8" width="27.5703125" customWidth="1"/>
    <col min="9" max="9" width="13.42578125" customWidth="1"/>
  </cols>
  <sheetData>
    <row r="1" spans="1:7">
      <c r="A1" t="s">
        <v>90</v>
      </c>
    </row>
    <row r="3" spans="1:7">
      <c r="A3" t="s">
        <v>0</v>
      </c>
      <c r="B3" t="s">
        <v>1</v>
      </c>
      <c r="C3" t="s">
        <v>2</v>
      </c>
      <c r="D3" t="s">
        <v>46</v>
      </c>
      <c r="E3" t="s">
        <v>52</v>
      </c>
      <c r="F3" t="s">
        <v>48</v>
      </c>
    </row>
    <row r="4" spans="1:7">
      <c r="A4" t="s">
        <v>3</v>
      </c>
      <c r="B4">
        <v>58790</v>
      </c>
      <c r="C4">
        <v>0</v>
      </c>
      <c r="F4" t="s">
        <v>50</v>
      </c>
      <c r="G4">
        <f>2*2042.5</f>
        <v>4085</v>
      </c>
    </row>
    <row r="5" spans="1:7">
      <c r="A5" t="s">
        <v>4</v>
      </c>
      <c r="B5">
        <v>0</v>
      </c>
      <c r="C5">
        <v>44935</v>
      </c>
      <c r="F5" t="s">
        <v>49</v>
      </c>
      <c r="G5">
        <f>(49*12)+(13*56)</f>
        <v>1316</v>
      </c>
    </row>
    <row r="6" spans="1:7">
      <c r="A6" t="s">
        <v>5</v>
      </c>
      <c r="B6">
        <v>0</v>
      </c>
      <c r="C6">
        <v>1517.33</v>
      </c>
      <c r="F6" t="s">
        <v>60</v>
      </c>
      <c r="G6">
        <v>300</v>
      </c>
    </row>
    <row r="7" spans="1:7">
      <c r="A7" t="s">
        <v>12</v>
      </c>
      <c r="B7">
        <v>0</v>
      </c>
      <c r="C7">
        <v>104</v>
      </c>
      <c r="D7" s="3"/>
      <c r="F7" t="s">
        <v>51</v>
      </c>
      <c r="G7">
        <f>SUM(G4:G6)</f>
        <v>5701</v>
      </c>
    </row>
    <row r="8" spans="1:7">
      <c r="A8" t="s">
        <v>6</v>
      </c>
      <c r="B8">
        <v>0</v>
      </c>
      <c r="C8" s="1">
        <v>3746</v>
      </c>
    </row>
    <row r="9" spans="1:7">
      <c r="C9">
        <f>SUM(C5:C8)</f>
        <v>50302.33</v>
      </c>
      <c r="D9" s="3">
        <f>B4-C9</f>
        <v>8487.6699999999983</v>
      </c>
      <c r="E9" s="2">
        <f>D9-G7</f>
        <v>2786.6699999999983</v>
      </c>
    </row>
    <row r="10" spans="1:7">
      <c r="D10" s="3"/>
    </row>
    <row r="11" spans="1:7">
      <c r="A11" t="s">
        <v>7</v>
      </c>
      <c r="B11">
        <v>18274</v>
      </c>
      <c r="C11">
        <v>0</v>
      </c>
      <c r="D11" s="3"/>
      <c r="F11" t="s">
        <v>50</v>
      </c>
    </row>
    <row r="12" spans="1:7">
      <c r="A12" t="s">
        <v>8</v>
      </c>
      <c r="B12">
        <v>0</v>
      </c>
      <c r="C12">
        <v>3344.83</v>
      </c>
      <c r="D12" s="3"/>
      <c r="F12">
        <f>(C16/22)*2</f>
        <v>1443.8690909090908</v>
      </c>
    </row>
    <row r="13" spans="1:7">
      <c r="A13" t="s">
        <v>9</v>
      </c>
      <c r="B13">
        <v>0</v>
      </c>
      <c r="C13">
        <v>2246.81</v>
      </c>
      <c r="D13" s="3"/>
    </row>
    <row r="14" spans="1:7">
      <c r="A14" t="s">
        <v>10</v>
      </c>
      <c r="B14">
        <v>0</v>
      </c>
      <c r="C14">
        <v>485.92</v>
      </c>
      <c r="D14" s="3"/>
    </row>
    <row r="15" spans="1:7">
      <c r="A15" t="s">
        <v>11</v>
      </c>
      <c r="B15" s="1">
        <v>0</v>
      </c>
      <c r="C15" s="1">
        <v>9805</v>
      </c>
      <c r="D15" s="3"/>
    </row>
    <row r="16" spans="1:7">
      <c r="C16">
        <f>SUM(C12:C15)</f>
        <v>15882.56</v>
      </c>
      <c r="D16" s="3">
        <f>B11-C16</f>
        <v>2391.4400000000005</v>
      </c>
      <c r="E16" s="4">
        <f>D16-F12</f>
        <v>947.57090909090971</v>
      </c>
    </row>
    <row r="17" spans="1:4">
      <c r="D17" s="3"/>
    </row>
    <row r="18" spans="1:4">
      <c r="A18" t="s">
        <v>14</v>
      </c>
      <c r="B18">
        <v>12842</v>
      </c>
      <c r="C18">
        <v>0</v>
      </c>
    </row>
    <row r="19" spans="1:4">
      <c r="A19" t="s">
        <v>13</v>
      </c>
      <c r="B19">
        <v>0</v>
      </c>
      <c r="C19">
        <v>-500</v>
      </c>
    </row>
    <row r="20" spans="1:4">
      <c r="A20" t="s">
        <v>15</v>
      </c>
      <c r="B20">
        <v>0</v>
      </c>
      <c r="C20">
        <v>147.72</v>
      </c>
    </row>
    <row r="21" spans="1:4">
      <c r="A21" t="s">
        <v>16</v>
      </c>
      <c r="B21">
        <v>0</v>
      </c>
      <c r="C21">
        <v>5.01</v>
      </c>
    </row>
    <row r="22" spans="1:4">
      <c r="A22" t="s">
        <v>17</v>
      </c>
      <c r="B22">
        <v>0</v>
      </c>
      <c r="C22">
        <v>235</v>
      </c>
    </row>
    <row r="23" spans="1:4">
      <c r="A23" t="s">
        <v>18</v>
      </c>
      <c r="B23">
        <v>0</v>
      </c>
      <c r="C23">
        <v>643.5</v>
      </c>
    </row>
    <row r="24" spans="1:4">
      <c r="A24" t="s">
        <v>19</v>
      </c>
      <c r="B24">
        <v>0</v>
      </c>
      <c r="C24">
        <v>322.38</v>
      </c>
    </row>
    <row r="25" spans="1:4">
      <c r="A25" t="s">
        <v>20</v>
      </c>
      <c r="B25">
        <v>0</v>
      </c>
      <c r="C25">
        <v>220.06</v>
      </c>
    </row>
    <row r="26" spans="1:4">
      <c r="A26" t="s">
        <v>21</v>
      </c>
      <c r="B26">
        <v>0</v>
      </c>
      <c r="C26">
        <v>68.14</v>
      </c>
    </row>
    <row r="27" spans="1:4">
      <c r="A27" t="s">
        <v>22</v>
      </c>
      <c r="B27">
        <v>0</v>
      </c>
      <c r="C27">
        <v>1600</v>
      </c>
    </row>
    <row r="28" spans="1:4">
      <c r="A28" t="s">
        <v>23</v>
      </c>
      <c r="B28">
        <v>0</v>
      </c>
      <c r="C28">
        <v>232</v>
      </c>
    </row>
    <row r="29" spans="1:4">
      <c r="A29" t="s">
        <v>24</v>
      </c>
      <c r="B29">
        <v>0</v>
      </c>
      <c r="C29">
        <v>266</v>
      </c>
    </row>
    <row r="30" spans="1:4">
      <c r="A30" t="s">
        <v>25</v>
      </c>
      <c r="B30">
        <v>0</v>
      </c>
      <c r="C30">
        <v>1203.99</v>
      </c>
    </row>
    <row r="31" spans="1:4">
      <c r="A31" t="s">
        <v>26</v>
      </c>
      <c r="B31">
        <v>0</v>
      </c>
      <c r="C31">
        <v>102.59</v>
      </c>
    </row>
    <row r="32" spans="1:4">
      <c r="A32" t="s">
        <v>27</v>
      </c>
      <c r="B32">
        <v>0</v>
      </c>
      <c r="C32">
        <v>3145.1</v>
      </c>
    </row>
    <row r="33" spans="1:10">
      <c r="A33" t="s">
        <v>28</v>
      </c>
      <c r="B33">
        <v>0</v>
      </c>
      <c r="C33">
        <v>3150</v>
      </c>
    </row>
    <row r="34" spans="1:10">
      <c r="A34" t="s">
        <v>29</v>
      </c>
      <c r="B34">
        <v>0</v>
      </c>
      <c r="C34">
        <v>0</v>
      </c>
    </row>
    <row r="35" spans="1:10">
      <c r="A35" t="s">
        <v>30</v>
      </c>
      <c r="B35">
        <v>0</v>
      </c>
      <c r="C35">
        <v>785.84</v>
      </c>
      <c r="H35" t="s">
        <v>53</v>
      </c>
    </row>
    <row r="36" spans="1:10">
      <c r="A36" t="s">
        <v>31</v>
      </c>
      <c r="B36">
        <v>4800</v>
      </c>
      <c r="C36">
        <v>0</v>
      </c>
    </row>
    <row r="37" spans="1:10">
      <c r="A37" t="s">
        <v>32</v>
      </c>
      <c r="B37">
        <v>0</v>
      </c>
      <c r="C37">
        <v>920.05</v>
      </c>
      <c r="H37" t="s">
        <v>97</v>
      </c>
      <c r="I37">
        <f>40*4</f>
        <v>160</v>
      </c>
      <c r="J37" t="s">
        <v>82</v>
      </c>
    </row>
    <row r="38" spans="1:10">
      <c r="A38" t="s">
        <v>33</v>
      </c>
      <c r="B38">
        <v>0</v>
      </c>
      <c r="C38">
        <v>79</v>
      </c>
      <c r="H38" t="s">
        <v>85</v>
      </c>
      <c r="J38" t="s">
        <v>101</v>
      </c>
    </row>
    <row r="39" spans="1:10">
      <c r="A39" t="s">
        <v>34</v>
      </c>
      <c r="B39">
        <v>0</v>
      </c>
      <c r="C39">
        <v>84.66</v>
      </c>
      <c r="H39" t="s">
        <v>81</v>
      </c>
      <c r="I39">
        <v>250</v>
      </c>
      <c r="J39" t="s">
        <v>104</v>
      </c>
    </row>
    <row r="40" spans="1:10">
      <c r="A40" t="s">
        <v>35</v>
      </c>
      <c r="B40">
        <v>0</v>
      </c>
      <c r="C40">
        <v>86</v>
      </c>
    </row>
    <row r="41" spans="1:10">
      <c r="A41" t="s">
        <v>36</v>
      </c>
      <c r="B41">
        <v>0</v>
      </c>
      <c r="C41">
        <v>11.39</v>
      </c>
      <c r="H41" s="3" t="s">
        <v>54</v>
      </c>
      <c r="I41" s="3">
        <v>25</v>
      </c>
      <c r="J41" t="s">
        <v>89</v>
      </c>
    </row>
    <row r="42" spans="1:10">
      <c r="A42" t="s">
        <v>37</v>
      </c>
      <c r="B42">
        <v>0</v>
      </c>
      <c r="C42">
        <v>34.56</v>
      </c>
      <c r="H42" s="3" t="s">
        <v>55</v>
      </c>
      <c r="I42" s="3">
        <v>25</v>
      </c>
      <c r="J42" t="s">
        <v>89</v>
      </c>
    </row>
    <row r="43" spans="1:10">
      <c r="A43" t="s">
        <v>38</v>
      </c>
      <c r="B43">
        <v>0</v>
      </c>
      <c r="C43">
        <v>197</v>
      </c>
    </row>
    <row r="44" spans="1:10">
      <c r="A44" t="s">
        <v>39</v>
      </c>
      <c r="B44">
        <v>0</v>
      </c>
      <c r="C44">
        <v>1461.4</v>
      </c>
      <c r="H44" s="3" t="s">
        <v>87</v>
      </c>
      <c r="I44" s="3">
        <v>1440</v>
      </c>
    </row>
    <row r="45" spans="1:10">
      <c r="A45" t="s">
        <v>40</v>
      </c>
      <c r="B45">
        <v>0</v>
      </c>
      <c r="C45">
        <v>219.29</v>
      </c>
      <c r="H45" s="3" t="s">
        <v>86</v>
      </c>
      <c r="I45" s="3">
        <f>295+150</f>
        <v>445</v>
      </c>
      <c r="J45" t="s">
        <v>88</v>
      </c>
    </row>
    <row r="46" spans="1:10">
      <c r="A46" t="s">
        <v>41</v>
      </c>
      <c r="B46">
        <v>0</v>
      </c>
      <c r="C46">
        <v>1490.31</v>
      </c>
      <c r="H46" s="3" t="s">
        <v>56</v>
      </c>
      <c r="I46" s="3">
        <v>1715</v>
      </c>
      <c r="J46" t="s">
        <v>103</v>
      </c>
    </row>
    <row r="47" spans="1:10">
      <c r="A47" t="s">
        <v>42</v>
      </c>
      <c r="B47">
        <v>0</v>
      </c>
      <c r="C47">
        <v>77.91</v>
      </c>
      <c r="H47" s="3" t="s">
        <v>57</v>
      </c>
      <c r="I47" s="3">
        <v>200</v>
      </c>
    </row>
    <row r="48" spans="1:10">
      <c r="A48" t="s">
        <v>43</v>
      </c>
      <c r="B48">
        <v>0</v>
      </c>
      <c r="C48">
        <v>158.44999999999999</v>
      </c>
      <c r="H48" s="3" t="s">
        <v>83</v>
      </c>
      <c r="I48" s="3"/>
      <c r="J48" t="s">
        <v>84</v>
      </c>
    </row>
    <row r="49" spans="1:9">
      <c r="A49" t="s">
        <v>44</v>
      </c>
      <c r="B49">
        <v>0</v>
      </c>
      <c r="C49">
        <v>618.30999999999995</v>
      </c>
      <c r="H49" s="3" t="s">
        <v>58</v>
      </c>
      <c r="I49">
        <v>136</v>
      </c>
    </row>
    <row r="50" spans="1:9">
      <c r="A50" t="s">
        <v>45</v>
      </c>
      <c r="B50" s="1">
        <v>0</v>
      </c>
      <c r="C50" s="1">
        <v>0</v>
      </c>
      <c r="H50" s="5" t="s">
        <v>59</v>
      </c>
      <c r="I50" s="5">
        <v>366</v>
      </c>
    </row>
    <row r="51" spans="1:9">
      <c r="B51">
        <f>SUM(B18:B50)</f>
        <v>17642</v>
      </c>
      <c r="C51">
        <f>SUM(C19:C50)</f>
        <v>17065.66</v>
      </c>
      <c r="D51" s="2">
        <f>B51-C51</f>
        <v>576.34000000000015</v>
      </c>
      <c r="E51" s="2">
        <f>D51</f>
        <v>576.34000000000015</v>
      </c>
      <c r="H51" s="3" t="s">
        <v>51</v>
      </c>
      <c r="I51">
        <f>SUM(I36:I50)</f>
        <v>4762</v>
      </c>
    </row>
    <row r="53" spans="1:9">
      <c r="C53" t="s">
        <v>47</v>
      </c>
      <c r="E53" s="4">
        <f>SUM(E9:E51)</f>
        <v>4310.5809090909079</v>
      </c>
      <c r="H53" t="s">
        <v>46</v>
      </c>
      <c r="I53" s="9">
        <f>E53-I51</f>
        <v>-451.41909090909212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3"/>
  <sheetViews>
    <sheetView topLeftCell="A10" workbookViewId="0">
      <selection activeCell="I22" sqref="I22"/>
    </sheetView>
  </sheetViews>
  <sheetFormatPr defaultRowHeight="15"/>
  <cols>
    <col min="1" max="1" width="34.7109375" bestFit="1" customWidth="1"/>
    <col min="2" max="2" width="17.42578125" bestFit="1" customWidth="1"/>
    <col min="3" max="3" width="11.7109375" bestFit="1" customWidth="1"/>
    <col min="4" max="4" width="10.28515625" bestFit="1" customWidth="1"/>
    <col min="7" max="7" width="23.140625" customWidth="1"/>
  </cols>
  <sheetData>
    <row r="1" spans="1:18">
      <c r="A1" t="s">
        <v>96</v>
      </c>
    </row>
    <row r="2" spans="1:18">
      <c r="A2" t="s">
        <v>0</v>
      </c>
      <c r="B2" t="s">
        <v>1</v>
      </c>
      <c r="C2" t="s">
        <v>2</v>
      </c>
      <c r="D2" t="s">
        <v>46</v>
      </c>
    </row>
    <row r="3" spans="1:18">
      <c r="A3" t="s">
        <v>14</v>
      </c>
      <c r="B3">
        <v>10900</v>
      </c>
      <c r="C3">
        <v>0</v>
      </c>
    </row>
    <row r="4" spans="1:18">
      <c r="A4" t="s">
        <v>61</v>
      </c>
      <c r="B4">
        <v>0</v>
      </c>
      <c r="C4">
        <v>0</v>
      </c>
    </row>
    <row r="5" spans="1:18">
      <c r="A5" t="s">
        <v>62</v>
      </c>
      <c r="B5">
        <v>0</v>
      </c>
      <c r="C5">
        <v>2000</v>
      </c>
    </row>
    <row r="6" spans="1:18">
      <c r="A6" t="s">
        <v>8</v>
      </c>
      <c r="B6">
        <v>0</v>
      </c>
      <c r="C6">
        <v>147.22999999999999</v>
      </c>
    </row>
    <row r="7" spans="1:18">
      <c r="A7" t="s">
        <v>10</v>
      </c>
      <c r="B7">
        <v>0</v>
      </c>
      <c r="C7">
        <v>13.31</v>
      </c>
    </row>
    <row r="8" spans="1:18">
      <c r="A8" t="s">
        <v>15</v>
      </c>
      <c r="B8">
        <v>0</v>
      </c>
      <c r="C8">
        <v>419.08</v>
      </c>
    </row>
    <row r="9" spans="1:18">
      <c r="A9" t="s">
        <v>16</v>
      </c>
      <c r="B9">
        <v>0</v>
      </c>
      <c r="C9">
        <v>16.420000000000002</v>
      </c>
    </row>
    <row r="10" spans="1:18">
      <c r="A10" t="s">
        <v>63</v>
      </c>
      <c r="B10">
        <v>0</v>
      </c>
      <c r="C10">
        <v>6.6</v>
      </c>
    </row>
    <row r="11" spans="1:18">
      <c r="A11" t="s">
        <v>18</v>
      </c>
      <c r="B11">
        <v>0</v>
      </c>
      <c r="C11">
        <v>13.01</v>
      </c>
    </row>
    <row r="12" spans="1:18">
      <c r="A12" t="s">
        <v>64</v>
      </c>
      <c r="B12">
        <v>0</v>
      </c>
      <c r="C12">
        <v>300.33999999999997</v>
      </c>
    </row>
    <row r="13" spans="1:18">
      <c r="A13" t="s">
        <v>19</v>
      </c>
      <c r="B13">
        <v>0</v>
      </c>
      <c r="C13">
        <v>22</v>
      </c>
      <c r="G13" t="s">
        <v>73</v>
      </c>
    </row>
    <row r="14" spans="1:18">
      <c r="A14" t="s">
        <v>65</v>
      </c>
      <c r="B14">
        <v>0</v>
      </c>
      <c r="C14">
        <v>176</v>
      </c>
    </row>
    <row r="15" spans="1:18">
      <c r="A15" t="s">
        <v>25</v>
      </c>
      <c r="B15">
        <v>0</v>
      </c>
      <c r="C15">
        <v>392.59</v>
      </c>
      <c r="R15">
        <f>56*3</f>
        <v>168</v>
      </c>
    </row>
    <row r="16" spans="1:18">
      <c r="A16" t="s">
        <v>26</v>
      </c>
      <c r="B16">
        <v>0</v>
      </c>
      <c r="C16">
        <v>120.38</v>
      </c>
    </row>
    <row r="17" spans="1:11">
      <c r="A17" t="s">
        <v>27</v>
      </c>
      <c r="B17">
        <v>0</v>
      </c>
      <c r="C17">
        <v>257.27999999999997</v>
      </c>
    </row>
    <row r="18" spans="1:11">
      <c r="A18" t="s">
        <v>66</v>
      </c>
      <c r="B18">
        <v>0</v>
      </c>
      <c r="C18">
        <v>430</v>
      </c>
      <c r="G18" t="s">
        <v>77</v>
      </c>
      <c r="H18">
        <v>100</v>
      </c>
      <c r="I18" t="s">
        <v>100</v>
      </c>
    </row>
    <row r="19" spans="1:11">
      <c r="A19" t="s">
        <v>30</v>
      </c>
      <c r="B19">
        <v>0</v>
      </c>
      <c r="C19">
        <v>190.2</v>
      </c>
      <c r="G19" t="s">
        <v>79</v>
      </c>
      <c r="H19">
        <v>968</v>
      </c>
      <c r="I19" t="s">
        <v>80</v>
      </c>
    </row>
    <row r="20" spans="1:11">
      <c r="A20" t="s">
        <v>67</v>
      </c>
      <c r="B20">
        <v>0</v>
      </c>
      <c r="C20">
        <v>16</v>
      </c>
      <c r="G20" t="s">
        <v>78</v>
      </c>
      <c r="H20">
        <v>500</v>
      </c>
      <c r="I20" t="s">
        <v>102</v>
      </c>
    </row>
    <row r="21" spans="1:11">
      <c r="A21" t="s">
        <v>34</v>
      </c>
      <c r="B21">
        <v>0</v>
      </c>
      <c r="C21">
        <v>109.14</v>
      </c>
      <c r="G21" t="s">
        <v>70</v>
      </c>
      <c r="H21" s="6">
        <v>14</v>
      </c>
      <c r="I21" t="s">
        <v>99</v>
      </c>
    </row>
    <row r="22" spans="1:11">
      <c r="A22" t="s">
        <v>35</v>
      </c>
      <c r="B22">
        <v>0</v>
      </c>
      <c r="C22">
        <v>545</v>
      </c>
      <c r="G22" t="s">
        <v>71</v>
      </c>
      <c r="H22" s="6"/>
      <c r="I22" t="s">
        <v>95</v>
      </c>
    </row>
    <row r="23" spans="1:11">
      <c r="A23" t="s">
        <v>36</v>
      </c>
      <c r="B23">
        <v>0</v>
      </c>
      <c r="C23">
        <v>50.65</v>
      </c>
      <c r="G23" s="1" t="s">
        <v>72</v>
      </c>
      <c r="H23" s="7">
        <v>100</v>
      </c>
    </row>
    <row r="24" spans="1:11">
      <c r="A24" t="s">
        <v>37</v>
      </c>
      <c r="B24">
        <v>0</v>
      </c>
      <c r="C24">
        <v>48.04</v>
      </c>
      <c r="G24" s="8" t="s">
        <v>74</v>
      </c>
      <c r="H24" s="6">
        <f>SUM(H15:H23)</f>
        <v>1682</v>
      </c>
    </row>
    <row r="25" spans="1:11">
      <c r="A25" t="s">
        <v>38</v>
      </c>
      <c r="B25">
        <v>0</v>
      </c>
      <c r="C25">
        <v>1193.1600000000001</v>
      </c>
      <c r="G25" s="6"/>
      <c r="K25" t="s">
        <v>93</v>
      </c>
    </row>
    <row r="26" spans="1:11">
      <c r="A26" t="s">
        <v>39</v>
      </c>
      <c r="B26">
        <v>0</v>
      </c>
      <c r="C26">
        <v>530.79999999999995</v>
      </c>
      <c r="G26" s="8" t="s">
        <v>75</v>
      </c>
      <c r="H26" s="6">
        <f>D31-H24</f>
        <v>0.6499999999996362</v>
      </c>
      <c r="K26" t="s">
        <v>94</v>
      </c>
    </row>
    <row r="27" spans="1:11">
      <c r="A27" t="s">
        <v>40</v>
      </c>
      <c r="B27">
        <v>0</v>
      </c>
      <c r="C27">
        <v>289.44</v>
      </c>
    </row>
    <row r="28" spans="1:11">
      <c r="A28" t="s">
        <v>42</v>
      </c>
      <c r="B28">
        <v>0</v>
      </c>
      <c r="C28">
        <v>142.72</v>
      </c>
    </row>
    <row r="29" spans="1:11">
      <c r="A29" t="s">
        <v>68</v>
      </c>
      <c r="B29">
        <v>0</v>
      </c>
      <c r="C29">
        <f>192.31+1451.2-430.55</f>
        <v>1212.96</v>
      </c>
      <c r="G29" t="s">
        <v>91</v>
      </c>
      <c r="H29">
        <f>492+46.24+192.31</f>
        <v>730.55</v>
      </c>
      <c r="I29" t="s">
        <v>92</v>
      </c>
    </row>
    <row r="30" spans="1:11">
      <c r="A30" t="s">
        <v>69</v>
      </c>
      <c r="B30">
        <v>0</v>
      </c>
      <c r="C30">
        <v>575</v>
      </c>
      <c r="I30" t="s">
        <v>98</v>
      </c>
    </row>
    <row r="31" spans="1:11">
      <c r="C31">
        <f>SUM(C3:C30)</f>
        <v>9217.35</v>
      </c>
      <c r="D31" s="2">
        <f>B3-C31</f>
        <v>1682.6499999999996</v>
      </c>
    </row>
    <row r="33" spans="7:7">
      <c r="G3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25101</vt:lpstr>
      <vt:lpstr>25102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dcterms:created xsi:type="dcterms:W3CDTF">2012-06-04T22:02:12Z</dcterms:created>
  <dcterms:modified xsi:type="dcterms:W3CDTF">2012-06-20T00:34:43Z</dcterms:modified>
</cp:coreProperties>
</file>