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6510" windowWidth="25320" windowHeight="5190"/>
  </bookViews>
  <sheets>
    <sheet name="25101" sheetId="1" r:id="rId1"/>
    <sheet name="25102" sheetId="2" r:id="rId2"/>
  </sheets>
  <calcPr calcId="125725"/>
</workbook>
</file>

<file path=xl/calcChain.xml><?xml version="1.0" encoding="utf-8"?>
<calcChain xmlns="http://schemas.openxmlformats.org/spreadsheetml/2006/main">
  <c r="F9" i="1"/>
  <c r="L10"/>
  <c r="C9"/>
  <c r="F22"/>
  <c r="B9" i="2"/>
  <c r="F3" i="1"/>
  <c r="B12" i="2"/>
  <c r="B7"/>
  <c r="A18"/>
  <c r="F27" i="1" l="1"/>
  <c r="B16"/>
  <c r="B14" i="2"/>
  <c r="L15" i="1" l="1"/>
  <c r="C16"/>
  <c r="C21"/>
  <c r="C15"/>
  <c r="C10"/>
  <c r="C8"/>
  <c r="L17" l="1"/>
  <c r="F29"/>
</calcChain>
</file>

<file path=xl/sharedStrings.xml><?xml version="1.0" encoding="utf-8"?>
<sst xmlns="http://schemas.openxmlformats.org/spreadsheetml/2006/main" count="62" uniqueCount="61">
  <si>
    <t>Account Title</t>
  </si>
  <si>
    <t>Adjusted Budget</t>
  </si>
  <si>
    <t>Year to Date</t>
  </si>
  <si>
    <t>Full-Time/Admin/Regular</t>
  </si>
  <si>
    <t>Student/On-Campus/Institutional</t>
  </si>
  <si>
    <t>OASI</t>
  </si>
  <si>
    <t>TIAA/CREF</t>
  </si>
  <si>
    <t>Industrial Insurance</t>
  </si>
  <si>
    <t>Health  Life and Disability</t>
  </si>
  <si>
    <t>25101 as of Aug 6, 2012</t>
  </si>
  <si>
    <t>Other</t>
  </si>
  <si>
    <t>TOTALS</t>
  </si>
  <si>
    <t>UPCOMING</t>
  </si>
  <si>
    <t>NAGAP</t>
  </si>
  <si>
    <t>TOTAL</t>
  </si>
  <si>
    <t>ORIENTATION</t>
  </si>
  <si>
    <t>GRADUATION</t>
  </si>
  <si>
    <t>GRADSCHOOLS.COM</t>
  </si>
  <si>
    <t>POSTAGE</t>
  </si>
  <si>
    <t>PHONE</t>
  </si>
  <si>
    <t>SURVEYMONKEY</t>
  </si>
  <si>
    <t>AMERICORPS</t>
  </si>
  <si>
    <t>13-14 BROCHURES</t>
  </si>
  <si>
    <t>OFFICE SUPPLIES</t>
  </si>
  <si>
    <t>COMMUNICATIONS ASST: 10 HRS/WEEK</t>
  </si>
  <si>
    <t>STUDENT ASST: ONLY 19 HOURS/WEEK ON BREAKS</t>
  </si>
  <si>
    <t>RECRUIT ASST/STUDENT ASST: ONLY 1 WEEK OVERLAP</t>
  </si>
  <si>
    <t>IDEALIST TRAVEL</t>
  </si>
  <si>
    <t>SOCAL TRAVEL</t>
  </si>
  <si>
    <t>NOCAL TRAVEL</t>
  </si>
  <si>
    <t>STUDENT STAFF</t>
  </si>
  <si>
    <t>TEDx</t>
  </si>
  <si>
    <t>NEW OFFICE ASST (10/8-4/30)</t>
  </si>
  <si>
    <t>RECRUIT ASST (5/1-6/30)</t>
  </si>
  <si>
    <t>COMMUNICATIONS ASST (10/1-6/15)</t>
  </si>
  <si>
    <t>AMBASSADORS (10/1-6/15)</t>
  </si>
  <si>
    <t>NON-PERSONNEL REMAINING</t>
  </si>
  <si>
    <t>STAFF REMAINING</t>
  </si>
  <si>
    <t>posters</t>
  </si>
  <si>
    <t>PARKING</t>
  </si>
  <si>
    <t>already spent</t>
  </si>
  <si>
    <t>south sound symposium</t>
  </si>
  <si>
    <t>remainder</t>
  </si>
  <si>
    <t>Ft. Lewis field trip</t>
  </si>
  <si>
    <t>Myers field trip</t>
  </si>
  <si>
    <t>&lt;--amount to spend/qtr</t>
  </si>
  <si>
    <t>vans for richard's class ($87)</t>
  </si>
  <si>
    <t>conferences - $300/qtr</t>
  </si>
  <si>
    <t>honoraria</t>
  </si>
  <si>
    <t>stats help, 120 hours/ $14/hour</t>
  </si>
  <si>
    <t>AMBASSADORS: $900/yr</t>
  </si>
  <si>
    <t>FOOD FOR AMBASSADORS (200/QTR) - as of 9/26, ordered 16 @ 9.35, 6 @ 7.75, and 12 @ $14</t>
  </si>
  <si>
    <t>APP WAIVER FEE ($5 ea)</t>
  </si>
  <si>
    <t>UCSC</t>
  </si>
  <si>
    <t>NEWSLETTER (print 80 at 8 pages ea)</t>
  </si>
  <si>
    <t>UWT fair</t>
  </si>
  <si>
    <t>TACOMA SUSTAINABILITY SUMMIT TRAVEL</t>
  </si>
  <si>
    <t>s. s. sci symp - ambassadors + STAFF</t>
  </si>
  <si>
    <t>PEACECORPS - CAN'T AFFORD</t>
  </si>
  <si>
    <t>HEATHER (10/1-10/19)</t>
  </si>
  <si>
    <t>SSEA presentations - can't do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</si>
</sst>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33" borderId="0" xfId="0" applyFill="1"/>
    <xf numFmtId="0" fontId="0" fillId="34" borderId="0" xfId="0" applyFill="1"/>
    <xf numFmtId="0" fontId="0" fillId="0" borderId="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zoomScaleNormal="100" workbookViewId="0">
      <selection activeCell="F9" sqref="F9"/>
    </sheetView>
  </sheetViews>
  <sheetFormatPr defaultRowHeight="15"/>
  <cols>
    <col min="1" max="1" width="35.28515625" bestFit="1" customWidth="1"/>
    <col min="3" max="3" width="15.7109375" customWidth="1"/>
  </cols>
  <sheetData>
    <row r="1" spans="1:15">
      <c r="A1" t="s">
        <v>9</v>
      </c>
      <c r="F1" t="s">
        <v>12</v>
      </c>
    </row>
    <row r="2" spans="1:15">
      <c r="F2">
        <v>60</v>
      </c>
      <c r="G2" t="s">
        <v>56</v>
      </c>
    </row>
    <row r="3" spans="1:15">
      <c r="F3">
        <f>25+50</f>
        <v>75</v>
      </c>
      <c r="G3" t="s">
        <v>55</v>
      </c>
    </row>
    <row r="4" spans="1:15">
      <c r="F4">
        <v>300</v>
      </c>
      <c r="G4" t="s">
        <v>53</v>
      </c>
    </row>
    <row r="5" spans="1:15">
      <c r="F5">
        <v>0</v>
      </c>
      <c r="G5" t="s">
        <v>60</v>
      </c>
    </row>
    <row r="6" spans="1:15">
      <c r="A6" t="s">
        <v>0</v>
      </c>
      <c r="B6" t="s">
        <v>1</v>
      </c>
      <c r="C6" t="s">
        <v>2</v>
      </c>
      <c r="F6">
        <v>100</v>
      </c>
      <c r="G6" t="s">
        <v>52</v>
      </c>
    </row>
    <row r="7" spans="1:15">
      <c r="A7" s="1" t="s">
        <v>3</v>
      </c>
      <c r="B7" s="1">
        <v>49020</v>
      </c>
      <c r="C7" s="1">
        <v>6127.5</v>
      </c>
      <c r="F7">
        <v>100</v>
      </c>
      <c r="G7" t="s">
        <v>39</v>
      </c>
    </row>
    <row r="8" spans="1:15">
      <c r="C8" s="2">
        <f>B7-C7</f>
        <v>42892.5</v>
      </c>
      <c r="F8">
        <v>72</v>
      </c>
      <c r="G8" t="s">
        <v>38</v>
      </c>
    </row>
    <row r="9" spans="1:15">
      <c r="A9" s="1" t="s">
        <v>4</v>
      </c>
      <c r="B9" s="1">
        <v>9770</v>
      </c>
      <c r="C9" s="1">
        <f>2959.79+637</f>
        <v>3596.79</v>
      </c>
      <c r="F9">
        <f>322/2</f>
        <v>161</v>
      </c>
      <c r="G9" t="s">
        <v>31</v>
      </c>
      <c r="L9" t="s">
        <v>30</v>
      </c>
    </row>
    <row r="10" spans="1:15">
      <c r="C10" s="2">
        <f>B9-C9</f>
        <v>6173.21</v>
      </c>
      <c r="F10">
        <v>600</v>
      </c>
      <c r="G10" t="s">
        <v>51</v>
      </c>
      <c r="L10">
        <f>(13*24)+(13*45)</f>
        <v>897</v>
      </c>
      <c r="M10" t="s">
        <v>59</v>
      </c>
    </row>
    <row r="11" spans="1:15">
      <c r="A11" t="s">
        <v>5</v>
      </c>
      <c r="B11">
        <v>3750.03</v>
      </c>
      <c r="C11">
        <v>454.19</v>
      </c>
      <c r="F11">
        <v>100</v>
      </c>
      <c r="G11" t="s">
        <v>57</v>
      </c>
      <c r="L11">
        <v>1549</v>
      </c>
      <c r="M11" t="s">
        <v>32</v>
      </c>
    </row>
    <row r="12" spans="1:15">
      <c r="A12" t="s">
        <v>6</v>
      </c>
      <c r="B12">
        <v>4902</v>
      </c>
      <c r="C12">
        <v>306.39</v>
      </c>
      <c r="F12">
        <v>300</v>
      </c>
      <c r="G12" t="s">
        <v>23</v>
      </c>
      <c r="L12">
        <v>636</v>
      </c>
      <c r="M12" t="s">
        <v>33</v>
      </c>
    </row>
    <row r="13" spans="1:15">
      <c r="A13" t="s">
        <v>7</v>
      </c>
      <c r="B13">
        <v>648.52</v>
      </c>
      <c r="C13">
        <v>88.53</v>
      </c>
      <c r="F13">
        <v>1500</v>
      </c>
      <c r="G13" t="s">
        <v>22</v>
      </c>
      <c r="L13">
        <v>900</v>
      </c>
      <c r="M13" t="s">
        <v>34</v>
      </c>
    </row>
    <row r="14" spans="1:15">
      <c r="A14" s="1" t="s">
        <v>8</v>
      </c>
      <c r="B14" s="1">
        <v>9600</v>
      </c>
      <c r="C14" s="1">
        <v>1600</v>
      </c>
      <c r="F14">
        <v>0</v>
      </c>
      <c r="G14" t="s">
        <v>58</v>
      </c>
      <c r="L14" s="1">
        <v>2100</v>
      </c>
      <c r="M14" s="1" t="s">
        <v>35</v>
      </c>
      <c r="N14" s="1"/>
      <c r="O14" s="1"/>
    </row>
    <row r="15" spans="1:15">
      <c r="C15" s="2">
        <f>SUM(B11:B14)-(SUM(C11:C14))</f>
        <v>16451.440000000002</v>
      </c>
      <c r="F15">
        <v>333</v>
      </c>
      <c r="G15" t="s">
        <v>21</v>
      </c>
      <c r="L15">
        <f>SUM(L10:L14)</f>
        <v>6082</v>
      </c>
      <c r="M15" s="4" t="s">
        <v>14</v>
      </c>
    </row>
    <row r="16" spans="1:15">
      <c r="A16" t="s">
        <v>10</v>
      </c>
      <c r="B16">
        <f>7960+4800</f>
        <v>12760</v>
      </c>
      <c r="C16">
        <f>16.07+4+22.1+32.34+13.15+150+133.62+30-100</f>
        <v>301.28000000000003</v>
      </c>
      <c r="F16">
        <v>100</v>
      </c>
      <c r="G16" t="s">
        <v>20</v>
      </c>
    </row>
    <row r="17" spans="1:13">
      <c r="B17">
        <v>0</v>
      </c>
      <c r="F17">
        <v>330</v>
      </c>
      <c r="G17" t="s">
        <v>19</v>
      </c>
      <c r="L17">
        <f>C10-L15</f>
        <v>91.210000000000036</v>
      </c>
      <c r="M17" t="s">
        <v>37</v>
      </c>
    </row>
    <row r="18" spans="1:13">
      <c r="B18">
        <v>0</v>
      </c>
      <c r="F18">
        <v>500</v>
      </c>
      <c r="G18" t="s">
        <v>18</v>
      </c>
    </row>
    <row r="19" spans="1:13">
      <c r="B19">
        <v>0</v>
      </c>
      <c r="F19">
        <v>225</v>
      </c>
      <c r="G19" t="s">
        <v>13</v>
      </c>
    </row>
    <row r="20" spans="1:13">
      <c r="A20" s="1"/>
      <c r="B20" s="1">
        <v>0</v>
      </c>
      <c r="C20" s="1"/>
      <c r="F20">
        <v>100</v>
      </c>
      <c r="G20" t="s">
        <v>27</v>
      </c>
    </row>
    <row r="21" spans="1:13">
      <c r="B21">
        <v>0</v>
      </c>
      <c r="C21" s="3">
        <f>B16-SUM(C16:C20)</f>
        <v>12458.72</v>
      </c>
      <c r="F21">
        <v>1050</v>
      </c>
      <c r="G21" t="s">
        <v>28</v>
      </c>
    </row>
    <row r="22" spans="1:13">
      <c r="A22" t="s">
        <v>11</v>
      </c>
      <c r="F22">
        <f>636+132+100+61+61+71+71</f>
        <v>1132</v>
      </c>
      <c r="G22" t="s">
        <v>29</v>
      </c>
    </row>
    <row r="23" spans="1:13">
      <c r="F23">
        <v>700</v>
      </c>
      <c r="G23" t="s">
        <v>15</v>
      </c>
    </row>
    <row r="24" spans="1:13">
      <c r="F24">
        <v>1500</v>
      </c>
      <c r="G24" t="s">
        <v>16</v>
      </c>
    </row>
    <row r="25" spans="1:13">
      <c r="F25">
        <v>1260</v>
      </c>
      <c r="G25" t="s">
        <v>17</v>
      </c>
    </row>
    <row r="26" spans="1:13">
      <c r="A26" t="s">
        <v>50</v>
      </c>
      <c r="F26" s="1">
        <v>1000</v>
      </c>
      <c r="G26" s="1" t="s">
        <v>54</v>
      </c>
    </row>
    <row r="27" spans="1:13">
      <c r="A27" t="s">
        <v>24</v>
      </c>
      <c r="F27">
        <f>SUM(F2:F26)</f>
        <v>11598</v>
      </c>
      <c r="G27" t="s">
        <v>14</v>
      </c>
    </row>
    <row r="28" spans="1:13">
      <c r="A28" t="s">
        <v>25</v>
      </c>
    </row>
    <row r="29" spans="1:13">
      <c r="A29" t="s">
        <v>26</v>
      </c>
      <c r="F29">
        <f>C21-F27</f>
        <v>860.71999999999935</v>
      </c>
      <c r="G29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10" sqref="B10"/>
    </sheetView>
  </sheetViews>
  <sheetFormatPr defaultRowHeight="15"/>
  <cols>
    <col min="1" max="1" width="12" bestFit="1" customWidth="1"/>
  </cols>
  <sheetData>
    <row r="1" spans="1:3">
      <c r="A1">
        <v>25102</v>
      </c>
    </row>
    <row r="4" spans="1:3">
      <c r="A4">
        <v>7400</v>
      </c>
    </row>
    <row r="5" spans="1:3">
      <c r="B5">
        <v>690.42</v>
      </c>
      <c r="C5" t="s">
        <v>40</v>
      </c>
    </row>
    <row r="6" spans="1:3">
      <c r="B6">
        <v>105</v>
      </c>
      <c r="C6" t="s">
        <v>41</v>
      </c>
    </row>
    <row r="7" spans="1:3">
      <c r="B7">
        <f>87*2*3</f>
        <v>522</v>
      </c>
      <c r="C7" t="s">
        <v>46</v>
      </c>
    </row>
    <row r="8" spans="1:3">
      <c r="B8">
        <v>495</v>
      </c>
      <c r="C8" t="s">
        <v>43</v>
      </c>
    </row>
    <row r="9" spans="1:3">
      <c r="B9">
        <f>87*2</f>
        <v>174</v>
      </c>
      <c r="C9" t="s">
        <v>44</v>
      </c>
    </row>
    <row r="10" spans="1:3">
      <c r="B10">
        <v>900</v>
      </c>
      <c r="C10" t="s">
        <v>47</v>
      </c>
    </row>
    <row r="11" spans="1:3">
      <c r="B11">
        <v>500</v>
      </c>
      <c r="C11" t="s">
        <v>48</v>
      </c>
    </row>
    <row r="12" spans="1:3">
      <c r="B12">
        <f>120*14</f>
        <v>1680</v>
      </c>
      <c r="C12" t="s">
        <v>49</v>
      </c>
    </row>
    <row r="13" spans="1:3">
      <c r="B13" s="1"/>
    </row>
    <row r="14" spans="1:3">
      <c r="A14" t="s">
        <v>42</v>
      </c>
      <c r="B14">
        <f>A4-SUM(B5:B13)</f>
        <v>2333.58</v>
      </c>
    </row>
    <row r="18" spans="1:2">
      <c r="A18">
        <f>7400/3</f>
        <v>2466.6666666666665</v>
      </c>
      <c r="B1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25101</vt:lpstr>
      <vt:lpstr>25102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wootang</cp:lastModifiedBy>
  <dcterms:created xsi:type="dcterms:W3CDTF">2012-08-06T23:12:43Z</dcterms:created>
  <dcterms:modified xsi:type="dcterms:W3CDTF">2013-03-19T22:53:29Z</dcterms:modified>
</cp:coreProperties>
</file>